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20115" windowHeight="8385"/>
  </bookViews>
  <sheets>
    <sheet name="SYMULATOR PROWIZJI" sheetId="5" r:id="rId1"/>
    <sheet name="ARKUSZ ZAMÓWIEŃ" sheetId="1" r:id="rId2"/>
  </sheets>
  <calcPr calcId="145621"/>
</workbook>
</file>

<file path=xl/calcChain.xml><?xml version="1.0" encoding="utf-8"?>
<calcChain xmlns="http://schemas.openxmlformats.org/spreadsheetml/2006/main">
  <c r="P27" i="5" l="1"/>
  <c r="N4" i="5"/>
  <c r="O28" i="5" l="1"/>
  <c r="M5" i="5"/>
  <c r="M6" i="5" l="1"/>
  <c r="M7" i="5" s="1"/>
  <c r="N7" i="5" s="1"/>
  <c r="N5" i="5"/>
  <c r="P28" i="5"/>
  <c r="O29" i="5"/>
  <c r="O30" i="5" s="1"/>
  <c r="O31" i="5" s="1"/>
  <c r="D31" i="5"/>
  <c r="E30" i="5"/>
  <c r="T40" i="5" s="1"/>
  <c r="E8" i="5"/>
  <c r="K18" i="5" s="1"/>
  <c r="D9" i="5"/>
  <c r="E9" i="5" s="1"/>
  <c r="S41" i="5"/>
  <c r="R39" i="5" s="1"/>
  <c r="P41" i="5"/>
  <c r="M41" i="5"/>
  <c r="L39" i="5" s="1"/>
  <c r="J41" i="5"/>
  <c r="I39" i="5" s="1"/>
  <c r="G41" i="5"/>
  <c r="F39" i="5" s="1"/>
  <c r="D41" i="5"/>
  <c r="J19" i="5"/>
  <c r="I17" i="5" s="1"/>
  <c r="G19" i="5"/>
  <c r="D19" i="5"/>
  <c r="C17" i="5" s="1"/>
  <c r="N6" i="5" l="1"/>
  <c r="P30" i="5"/>
  <c r="P29" i="5"/>
  <c r="P31" i="5"/>
  <c r="T41" i="5"/>
  <c r="D26" i="5" s="1"/>
  <c r="B32" i="5" s="1"/>
  <c r="C32" i="5" s="1"/>
  <c r="K19" i="5"/>
  <c r="M8" i="5"/>
  <c r="E32" i="5"/>
  <c r="E31" i="5"/>
  <c r="U39" i="5"/>
  <c r="M19" i="5"/>
  <c r="F17" i="5"/>
  <c r="E10" i="5"/>
  <c r="C39" i="5"/>
  <c r="O39" i="5"/>
  <c r="N8" i="5" l="1"/>
  <c r="D27" i="5"/>
  <c r="D33" i="5" s="1"/>
  <c r="E33" i="5" s="1"/>
  <c r="J14" i="5"/>
  <c r="J15" i="5" s="1"/>
  <c r="J21" i="5" s="1"/>
  <c r="D4" i="5"/>
  <c r="B10" i="5" s="1"/>
  <c r="C10" i="5" s="1"/>
  <c r="D14" i="5"/>
  <c r="D15" i="5" s="1"/>
  <c r="D21" i="5" s="1"/>
  <c r="G14" i="5"/>
  <c r="G15" i="5" s="1"/>
  <c r="G21" i="5" s="1"/>
  <c r="J36" i="5"/>
  <c r="J37" i="5" s="1"/>
  <c r="J43" i="5" s="1"/>
  <c r="S36" i="5"/>
  <c r="S37" i="5" s="1"/>
  <c r="S43" i="5" s="1"/>
  <c r="P36" i="5"/>
  <c r="P37" i="5" s="1"/>
  <c r="P43" i="5" s="1"/>
  <c r="D36" i="5"/>
  <c r="D37" i="5" s="1"/>
  <c r="D43" i="5" s="1"/>
  <c r="M36" i="5"/>
  <c r="M37" i="5" s="1"/>
  <c r="M43" i="5" s="1"/>
  <c r="G36" i="5"/>
  <c r="G37" i="5" s="1"/>
  <c r="G43" i="5" s="1"/>
  <c r="T43" i="5" l="1"/>
  <c r="D5" i="5"/>
  <c r="D11" i="5" s="1"/>
  <c r="E11" i="5" s="1"/>
  <c r="K21" i="5" l="1"/>
  <c r="K23" i="5" s="1"/>
  <c r="T45" i="5"/>
  <c r="T44" i="5"/>
  <c r="K22" i="5" l="1"/>
</calcChain>
</file>

<file path=xl/sharedStrings.xml><?xml version="1.0" encoding="utf-8"?>
<sst xmlns="http://schemas.openxmlformats.org/spreadsheetml/2006/main" count="710" uniqueCount="459">
  <si>
    <t>Nazwa produktu</t>
  </si>
  <si>
    <t>Odplamiacz</t>
  </si>
  <si>
    <t>750ml</t>
  </si>
  <si>
    <t>18,55 zł/szt.</t>
  </si>
  <si>
    <t>12,97 zł/szt.</t>
  </si>
  <si>
    <t>8.69</t>
  </si>
  <si>
    <t>Płyn do płukania - alpejska świeżość</t>
  </si>
  <si>
    <t>1000ml</t>
  </si>
  <si>
    <t>26,85 zł/szt.</t>
  </si>
  <si>
    <t>18,97 zł/szt.</t>
  </si>
  <si>
    <t>12.84</t>
  </si>
  <si>
    <t>Płyn do prania tapicerek i dywanów</t>
  </si>
  <si>
    <t>23,95 zł/szt.</t>
  </si>
  <si>
    <t>16,87 zł/szt.</t>
  </si>
  <si>
    <t>11.39</t>
  </si>
  <si>
    <t>Płyn do prania tkanin białych</t>
  </si>
  <si>
    <t>21,25 zł/szt.</t>
  </si>
  <si>
    <t>14,97 zł/szt.</t>
  </si>
  <si>
    <t>10.03</t>
  </si>
  <si>
    <t>Płyn do prania tkanin czarnych</t>
  </si>
  <si>
    <t>24,50 zł/szt.</t>
  </si>
  <si>
    <t>17,77 zł/szt.</t>
  </si>
  <si>
    <t>11.91</t>
  </si>
  <si>
    <t>Płyn do prania tkanin kolorowych</t>
  </si>
  <si>
    <t>24,25 zł/szt.</t>
  </si>
  <si>
    <t>17,69 zł/szt.</t>
  </si>
  <si>
    <t>11.85</t>
  </si>
  <si>
    <t>Płyn do mycia szyb</t>
  </si>
  <si>
    <t>16,45 zł/szt.</t>
  </si>
  <si>
    <t>11,86 zł/szt.</t>
  </si>
  <si>
    <t>7.65</t>
  </si>
  <si>
    <t>19,90 zł/szt.</t>
  </si>
  <si>
    <t>13,94 zł/szt.</t>
  </si>
  <si>
    <t>9.41</t>
  </si>
  <si>
    <t>16,98 zł/szt.</t>
  </si>
  <si>
    <t>11.20</t>
  </si>
  <si>
    <t>28,56 zł/szt.</t>
  </si>
  <si>
    <t>19,99 zł/szt.</t>
  </si>
  <si>
    <t>13.39</t>
  </si>
  <si>
    <t>20,95 zł/szt.</t>
  </si>
  <si>
    <t>14,87 zł/szt.</t>
  </si>
  <si>
    <t>10.04</t>
  </si>
  <si>
    <t>250ml</t>
  </si>
  <si>
    <t>14,27 zł/szt.</t>
  </si>
  <si>
    <t>9,97 zł/szt.</t>
  </si>
  <si>
    <t>6.68</t>
  </si>
  <si>
    <t>19,78 zł/szt.</t>
  </si>
  <si>
    <t>19,67 zł/szt.</t>
  </si>
  <si>
    <t>13,97 zł/szt.</t>
  </si>
  <si>
    <t>36,97 zł/szt.</t>
  </si>
  <si>
    <t>25,99 zł/szt.</t>
  </si>
  <si>
    <t>15.47</t>
  </si>
  <si>
    <t>30 sztuk</t>
  </si>
  <si>
    <t>Płyn do mycia szyb z antyparą</t>
  </si>
  <si>
    <t>Płyn do powierzchni silnie zabrudzonych</t>
  </si>
  <si>
    <t>Płyn do paneli i podłóg drewnianych</t>
  </si>
  <si>
    <t>Płyn uniwersalny</t>
  </si>
  <si>
    <t>Preparat do mycia ekranów LCD</t>
  </si>
  <si>
    <t>Preparat do pielęgnacji mebli</t>
  </si>
  <si>
    <t>Preparat ułatwiający prasowanie</t>
  </si>
  <si>
    <t>Tabletki do zmywarki</t>
  </si>
  <si>
    <t>Żel do udrażniania rur</t>
  </si>
  <si>
    <t>500ml</t>
  </si>
  <si>
    <t>17,97 zł/szt.</t>
  </si>
  <si>
    <t>12,96 zł/szt.</t>
  </si>
  <si>
    <t>8.75</t>
  </si>
  <si>
    <t>18,65 zł/szt.</t>
  </si>
  <si>
    <t>13,73 zł/szt.</t>
  </si>
  <si>
    <t>9.27</t>
  </si>
  <si>
    <t>12,99 zł/szt.</t>
  </si>
  <si>
    <t>8.76</t>
  </si>
  <si>
    <t>17,80 zł/szt.</t>
  </si>
  <si>
    <t>12,77 zł/szt.</t>
  </si>
  <si>
    <t>8.30</t>
  </si>
  <si>
    <t>Płyn do kabin prysznicowych</t>
  </si>
  <si>
    <t>Płyn do mycia łazienki</t>
  </si>
  <si>
    <t>Preparat do fug</t>
  </si>
  <si>
    <t>Żel do toalet</t>
  </si>
  <si>
    <t>Żel do usuwania kamienia i rdzy</t>
  </si>
  <si>
    <t>Balsam do mycia naczyń</t>
  </si>
  <si>
    <t>18,95 zł/szt.</t>
  </si>
  <si>
    <t>13,85 zł/szt.</t>
  </si>
  <si>
    <t>9.35</t>
  </si>
  <si>
    <t>19,95 zł/szt.</t>
  </si>
  <si>
    <t>9.43</t>
  </si>
  <si>
    <t>17,95 zł/szt.</t>
  </si>
  <si>
    <t>12,85 zł/szt.</t>
  </si>
  <si>
    <t>8.68</t>
  </si>
  <si>
    <t>15,65 zł/szt.</t>
  </si>
  <si>
    <t>10,99 zł/szt.</t>
  </si>
  <si>
    <t>7.08</t>
  </si>
  <si>
    <t>24,95 zł/szt.</t>
  </si>
  <si>
    <t>17,89 zł/szt.</t>
  </si>
  <si>
    <t>12.08</t>
  </si>
  <si>
    <t>Odtłuszczacz</t>
  </si>
  <si>
    <t>Odkamieniacz</t>
  </si>
  <si>
    <t>Płyn do czyszczenia blatów kuchennych</t>
  </si>
  <si>
    <t>Płyn do mycia naczyń</t>
  </si>
  <si>
    <t>Żel do przypaleń</t>
  </si>
  <si>
    <t>Żel do rąk antybakteryjny</t>
  </si>
  <si>
    <t>75ml</t>
  </si>
  <si>
    <t>35,50 zł/szt.</t>
  </si>
  <si>
    <t>24,90 zł/szt.</t>
  </si>
  <si>
    <t>18.00</t>
  </si>
  <si>
    <t>27,65 zł/szt.</t>
  </si>
  <si>
    <t>19,66 zł/szt.</t>
  </si>
  <si>
    <t>13.86</t>
  </si>
  <si>
    <t>17,85 zł/szt.</t>
  </si>
  <si>
    <t>12,87 zł/szt.</t>
  </si>
  <si>
    <t>7.59</t>
  </si>
  <si>
    <t>19,45 zł/szt.</t>
  </si>
  <si>
    <t>13,91 zł/szt.</t>
  </si>
  <si>
    <t>9.81</t>
  </si>
  <si>
    <t>200ml</t>
  </si>
  <si>
    <t>9.85</t>
  </si>
  <si>
    <t>21,10 zł/szt.</t>
  </si>
  <si>
    <t>14,86 zł/szt.</t>
  </si>
  <si>
    <t>10.48</t>
  </si>
  <si>
    <t>24,06 zł/szt.</t>
  </si>
  <si>
    <t>16,99 zł/szt.</t>
  </si>
  <si>
    <t>11.98</t>
  </si>
  <si>
    <t>21,65 zł/szt.</t>
  </si>
  <si>
    <t>15,45 zł/szt.</t>
  </si>
  <si>
    <t>10.89</t>
  </si>
  <si>
    <t>19,15 zł/szt.</t>
  </si>
  <si>
    <t>13,81 zł/szt.</t>
  </si>
  <si>
    <t>9.74</t>
  </si>
  <si>
    <t>Krem do dłoni</t>
  </si>
  <si>
    <t>Mydło w płynie - delikatne</t>
  </si>
  <si>
    <t>Krem do stóp - delikatnie zmiękczający</t>
  </si>
  <si>
    <t>Odżywka do włosów zniszczonych</t>
  </si>
  <si>
    <t>Szampon do włosów zniszczonych</t>
  </si>
  <si>
    <t>Szampon przeciwłupieżowy</t>
  </si>
  <si>
    <t>Szampon wzmacniający</t>
  </si>
  <si>
    <t>Tonik do twarzy</t>
  </si>
  <si>
    <t>Antyperspirant - męski PREMIUM</t>
  </si>
  <si>
    <t>26,45 zł/szt.</t>
  </si>
  <si>
    <t>18,78 zł/szt.</t>
  </si>
  <si>
    <t>12.99</t>
  </si>
  <si>
    <t>27,90 zł/szt.</t>
  </si>
  <si>
    <t>19,73 zł/szt.</t>
  </si>
  <si>
    <t>13.91</t>
  </si>
  <si>
    <t>38,97 zł/szt.</t>
  </si>
  <si>
    <t>27,68 zł/szt.</t>
  </si>
  <si>
    <t>19.51</t>
  </si>
  <si>
    <t>400ml</t>
  </si>
  <si>
    <t>19,97 zł/szt.</t>
  </si>
  <si>
    <t>14,98 zł/szt.</t>
  </si>
  <si>
    <t>10.26</t>
  </si>
  <si>
    <t>20,55 zł/szt.</t>
  </si>
  <si>
    <t>14,79 zł/szt.</t>
  </si>
  <si>
    <t>Męski krem do twarzy</t>
  </si>
  <si>
    <t xml:space="preserve">Balsam po goleniu </t>
  </si>
  <si>
    <t>Męski żel pod prysznic</t>
  </si>
  <si>
    <t>Żel do mycia twarzy dla mężczyzn</t>
  </si>
  <si>
    <t>Antyperspirant - damski PREMIUM</t>
  </si>
  <si>
    <t>24,10 zł/szt.</t>
  </si>
  <si>
    <t>11.89</t>
  </si>
  <si>
    <t>50ml</t>
  </si>
  <si>
    <t>42,81 zł/szt.</t>
  </si>
  <si>
    <t>29,97 zł/szt.</t>
  </si>
  <si>
    <t>21.13</t>
  </si>
  <si>
    <t>19,75 zł/szt.</t>
  </si>
  <si>
    <t>13,93 zł/szt.</t>
  </si>
  <si>
    <t>9.82</t>
  </si>
  <si>
    <t>23,97 zł/szt.</t>
  </si>
  <si>
    <t>16,88 zł/szt.</t>
  </si>
  <si>
    <t>11.90</t>
  </si>
  <si>
    <t>19,37 zł/szt.</t>
  </si>
  <si>
    <t>13,96 zł/szt.</t>
  </si>
  <si>
    <t>9.84</t>
  </si>
  <si>
    <t>10.43</t>
  </si>
  <si>
    <t>Balsam do ciała</t>
  </si>
  <si>
    <t>Peeling do twarzy</t>
  </si>
  <si>
    <t>Damski żel pod prysznic</t>
  </si>
  <si>
    <t>Krem nawilżająco-ujędrniający na dzień</t>
  </si>
  <si>
    <t>Krem nawilżająco-ujędrniający na noc</t>
  </si>
  <si>
    <t>Emulsja do higieny intymnej</t>
  </si>
  <si>
    <t>Mleczko do demakijażu</t>
  </si>
  <si>
    <t>Płyn micelarny</t>
  </si>
  <si>
    <t>Żel do mycia twarzy</t>
  </si>
  <si>
    <t>100 ML</t>
  </si>
  <si>
    <t>139,90 zł/szt.</t>
  </si>
  <si>
    <t>99,70 zł/szt.</t>
  </si>
  <si>
    <t>70.00</t>
  </si>
  <si>
    <t>9.42</t>
  </si>
  <si>
    <t>Punkty</t>
  </si>
  <si>
    <t>50 ML</t>
  </si>
  <si>
    <t>83,70 zł/szt.</t>
  </si>
  <si>
    <t>59,70 zł/szt.</t>
  </si>
  <si>
    <t>42.00</t>
  </si>
  <si>
    <t>Mgiełka do twarzy i ciała</t>
  </si>
  <si>
    <t>150ML</t>
  </si>
  <si>
    <t>76,90 zł/szt.</t>
  </si>
  <si>
    <t>55,00 zł/szt.</t>
  </si>
  <si>
    <t>41.00</t>
  </si>
  <si>
    <t>15ml</t>
  </si>
  <si>
    <t>187,00 zł/szt.</t>
  </si>
  <si>
    <t>136,50 zł/szt.</t>
  </si>
  <si>
    <t>102.00</t>
  </si>
  <si>
    <t>125ml</t>
  </si>
  <si>
    <t>84,90 zł/szt.</t>
  </si>
  <si>
    <t>62,00 zł/szt.</t>
  </si>
  <si>
    <t>47.00</t>
  </si>
  <si>
    <t>100ml</t>
  </si>
  <si>
    <t>82,00 zł/szt.</t>
  </si>
  <si>
    <t>59,90 zł/szt.</t>
  </si>
  <si>
    <t>45.00</t>
  </si>
  <si>
    <t>196,00 zł/szt.</t>
  </si>
  <si>
    <t>143,00 zł/szt.</t>
  </si>
  <si>
    <t>107.00</t>
  </si>
  <si>
    <t>163,00 zł/szt.</t>
  </si>
  <si>
    <t>119,00 zł/szt.</t>
  </si>
  <si>
    <t>89.00</t>
  </si>
  <si>
    <t>30ml</t>
  </si>
  <si>
    <t>167,00 zł/szt.</t>
  </si>
  <si>
    <t>122,00 zł/szt.</t>
  </si>
  <si>
    <t>92.00</t>
  </si>
  <si>
    <t>3 szt.</t>
  </si>
  <si>
    <t>153,00 zł/szt.</t>
  </si>
  <si>
    <t>111,00 zł/szt.</t>
  </si>
  <si>
    <t>83.00</t>
  </si>
  <si>
    <t>142,00 zł/szt.</t>
  </si>
  <si>
    <t>103,00 zł/szt.</t>
  </si>
  <si>
    <t>77.00</t>
  </si>
  <si>
    <t>5ml</t>
  </si>
  <si>
    <t>65,60 zł/szt.</t>
  </si>
  <si>
    <t>47,90 zł/szt.</t>
  </si>
  <si>
    <t>47.90</t>
  </si>
  <si>
    <t>300ml</t>
  </si>
  <si>
    <t>176,90 zł/szt.</t>
  </si>
  <si>
    <t>129,00 zł/szt.</t>
  </si>
  <si>
    <t>97.00</t>
  </si>
  <si>
    <t>105,00 zł/szt.</t>
  </si>
  <si>
    <t>76,00 zł/szt.</t>
  </si>
  <si>
    <t>57.00</t>
  </si>
  <si>
    <t>106,00 zł/szt.</t>
  </si>
  <si>
    <t>77,90 zł/szt.</t>
  </si>
  <si>
    <t>58.00</t>
  </si>
  <si>
    <t xml:space="preserve">Serum kolagenowe wit. A+E </t>
  </si>
  <si>
    <t xml:space="preserve">Tonik łagodzący </t>
  </si>
  <si>
    <t>Mleczko witalizujące</t>
  </si>
  <si>
    <t>Peeling</t>
  </si>
  <si>
    <t>Krem na dzień</t>
  </si>
  <si>
    <t>Krem na noc</t>
  </si>
  <si>
    <t>Serum do twarzy i dekoltu</t>
  </si>
  <si>
    <t>Odżywka wzmacniająca</t>
  </si>
  <si>
    <t>Maski ze złotem</t>
  </si>
  <si>
    <t>Serum wyszczuplające do ciała</t>
  </si>
  <si>
    <t>Błyszczyk do ust</t>
  </si>
  <si>
    <t>Krem po goleniu</t>
  </si>
  <si>
    <t>Naprawczy Krem do Stóp i Pięt</t>
  </si>
  <si>
    <t>Kolagen Platinum</t>
  </si>
  <si>
    <t>232,00 zł/szt.</t>
  </si>
  <si>
    <t>169,00 zł/szt.</t>
  </si>
  <si>
    <t>127.00</t>
  </si>
  <si>
    <t>355,00 zł/szt.</t>
  </si>
  <si>
    <t>259,00 zł/szt.</t>
  </si>
  <si>
    <t>194.00</t>
  </si>
  <si>
    <t>164,00 zł/szt.</t>
  </si>
  <si>
    <t>119,90 zł/szt.</t>
  </si>
  <si>
    <t>90.00</t>
  </si>
  <si>
    <t>255,00 zł/szt.</t>
  </si>
  <si>
    <t>185,90 zł/szt.</t>
  </si>
  <si>
    <t>139.00</t>
  </si>
  <si>
    <t>132,00 zł/szt.</t>
  </si>
  <si>
    <t>96,50 zł/szt.</t>
  </si>
  <si>
    <t>72.00</t>
  </si>
  <si>
    <t>136,70 zł/szt.</t>
  </si>
  <si>
    <t>103.00</t>
  </si>
  <si>
    <t>Kolagen Silver</t>
  </si>
  <si>
    <t>Kolagen Graphite</t>
  </si>
  <si>
    <t>Kuracja Głębokie Nawilżenie Ciała</t>
  </si>
  <si>
    <t>-</t>
  </si>
  <si>
    <t>529,00 zł/szt.</t>
  </si>
  <si>
    <t>369,00 zł/szt.</t>
  </si>
  <si>
    <t>276.00</t>
  </si>
  <si>
    <t>525,00 zł/szt.</t>
  </si>
  <si>
    <t>367,00 zł/szt.</t>
  </si>
  <si>
    <t>274.00</t>
  </si>
  <si>
    <t>489,00 zł/szt.</t>
  </si>
  <si>
    <t>345,00 zł/szt.</t>
  </si>
  <si>
    <t>258.00</t>
  </si>
  <si>
    <t>449,00 zł/szt.</t>
  </si>
  <si>
    <t>315,00 zł/szt.</t>
  </si>
  <si>
    <t>235.00</t>
  </si>
  <si>
    <t>439,00 zł/szt.</t>
  </si>
  <si>
    <t>306,00 zł/szt.</t>
  </si>
  <si>
    <t>228.00</t>
  </si>
  <si>
    <t>374,00 zł/szt.</t>
  </si>
  <si>
    <t>262,00 zł/szt.</t>
  </si>
  <si>
    <t>196.00</t>
  </si>
  <si>
    <t>356,00 zł/szt.</t>
  </si>
  <si>
    <t>249,00 zł/szt.</t>
  </si>
  <si>
    <t>186.00</t>
  </si>
  <si>
    <t>335,00 zł/szt.</t>
  </si>
  <si>
    <t>235,00 zł/szt.</t>
  </si>
  <si>
    <t>176.00</t>
  </si>
  <si>
    <t>175,00 zł/szt.</t>
  </si>
  <si>
    <t>131.00</t>
  </si>
  <si>
    <t>214,00 zł/szt.</t>
  </si>
  <si>
    <t>149,00 zł/szt.</t>
  </si>
  <si>
    <t>112.00</t>
  </si>
  <si>
    <t>Kuracja Przeciwzmarszczkowa Na Dzień</t>
  </si>
  <si>
    <t>Kuracja Nocna Regeneracja Twarzy</t>
  </si>
  <si>
    <t>Kuracja Antycellulitowa</t>
  </si>
  <si>
    <t>Kuracja Regeneracja Szyi i Dekoltu</t>
  </si>
  <si>
    <t>Kuracja Odmłodzenie Okolic Oczu</t>
  </si>
  <si>
    <t>Kuracja Męskie Orzeźwienie</t>
  </si>
  <si>
    <t>Kuracja Piękne Stopy</t>
  </si>
  <si>
    <t>Kuracja Zdrowe Włosy</t>
  </si>
  <si>
    <t>Kuracja Szybki Efekt</t>
  </si>
  <si>
    <t>Kuracja Oczyszczenie Twarzy</t>
  </si>
  <si>
    <t>Cena z katalogu</t>
  </si>
  <si>
    <t>Cena RABAT 30%</t>
  </si>
  <si>
    <t>Ilość</t>
  </si>
  <si>
    <t>Serum pod oczy</t>
  </si>
  <si>
    <t>GRUPA 1</t>
  </si>
  <si>
    <t>OSÓB:</t>
  </si>
  <si>
    <t>PKT./GR.</t>
  </si>
  <si>
    <t>Twój poziom %</t>
  </si>
  <si>
    <t>Różnica %</t>
  </si>
  <si>
    <t>GRUPA 2</t>
  </si>
  <si>
    <t>GRUPA 3</t>
  </si>
  <si>
    <t>GRUPA 4</t>
  </si>
  <si>
    <t>GRUPA 5</t>
  </si>
  <si>
    <t>GRUPA 6</t>
  </si>
  <si>
    <t>osób</t>
  </si>
  <si>
    <t>punktów</t>
  </si>
  <si>
    <t>prowizja</t>
  </si>
  <si>
    <t>plus 50%</t>
  </si>
  <si>
    <t>plus 100%</t>
  </si>
  <si>
    <t>za 5 linii:</t>
  </si>
  <si>
    <t>za 6 linii:</t>
  </si>
  <si>
    <t>Prowizja z Grupy 1</t>
  </si>
  <si>
    <t>Prowizja z Grupy 2</t>
  </si>
  <si>
    <t>Prowizja z Grupy 3</t>
  </si>
  <si>
    <t>Prowizja z Grupy 4</t>
  </si>
  <si>
    <t>Prowizja z Grupy 5</t>
  </si>
  <si>
    <t>Prowizja z Grupy 6</t>
  </si>
  <si>
    <t xml:space="preserve">Warunek: </t>
  </si>
  <si>
    <t>poziom:</t>
  </si>
  <si>
    <t>SUMY:</t>
  </si>
  <si>
    <t>Założenia:</t>
  </si>
  <si>
    <t>Edytować można tylko liczby na polach żółtych!</t>
  </si>
  <si>
    <t>Prowizja z Grupy ODB.</t>
  </si>
  <si>
    <t>GRUPA SAMYCH ODBIORCÓW!</t>
  </si>
  <si>
    <t>Poziom</t>
  </si>
  <si>
    <t>Potrzebuję sztuk</t>
  </si>
  <si>
    <t>H0004</t>
  </si>
  <si>
    <t>Nr katalog.</t>
  </si>
  <si>
    <t>H0016</t>
  </si>
  <si>
    <t>H0018</t>
  </si>
  <si>
    <t>H0019</t>
  </si>
  <si>
    <t>H0020</t>
  </si>
  <si>
    <t>H0021</t>
  </si>
  <si>
    <t>H0012</t>
  </si>
  <si>
    <t>H0013</t>
  </si>
  <si>
    <t>H0017</t>
  </si>
  <si>
    <t>H0022</t>
  </si>
  <si>
    <t>H0024</t>
  </si>
  <si>
    <t>H0027</t>
  </si>
  <si>
    <t>H0028</t>
  </si>
  <si>
    <t>H0029</t>
  </si>
  <si>
    <t>H0030</t>
  </si>
  <si>
    <t>H0002</t>
  </si>
  <si>
    <t>H0009</t>
  </si>
  <si>
    <t>H0010</t>
  </si>
  <si>
    <t>H0026</t>
  </si>
  <si>
    <t>H0032</t>
  </si>
  <si>
    <t>H0034</t>
  </si>
  <si>
    <t>H0001</t>
  </si>
  <si>
    <t>H0005</t>
  </si>
  <si>
    <t>H0006</t>
  </si>
  <si>
    <t>H0008</t>
  </si>
  <si>
    <t>H0011</t>
  </si>
  <si>
    <t>H0033</t>
  </si>
  <si>
    <t>B0031</t>
  </si>
  <si>
    <t>B0007</t>
  </si>
  <si>
    <t>B0017</t>
  </si>
  <si>
    <t>B0019</t>
  </si>
  <si>
    <t>B0021</t>
  </si>
  <si>
    <t>B0025</t>
  </si>
  <si>
    <t>B0026</t>
  </si>
  <si>
    <t>B0027</t>
  </si>
  <si>
    <t>B0028</t>
  </si>
  <si>
    <t>B0029</t>
  </si>
  <si>
    <t>B0002</t>
  </si>
  <si>
    <t>B0004</t>
  </si>
  <si>
    <t>B0012</t>
  </si>
  <si>
    <t>B0013</t>
  </si>
  <si>
    <t>B0033</t>
  </si>
  <si>
    <t>B0001</t>
  </si>
  <si>
    <t>B0003</t>
  </si>
  <si>
    <t>B0005</t>
  </si>
  <si>
    <t>B0006</t>
  </si>
  <si>
    <t>B0008</t>
  </si>
  <si>
    <t>B0009</t>
  </si>
  <si>
    <t>B0010</t>
  </si>
  <si>
    <t>B0014</t>
  </si>
  <si>
    <t>B0024</t>
  </si>
  <si>
    <t>B0032</t>
  </si>
  <si>
    <t>Perfumy DAMSKIE seria Spectra</t>
  </si>
  <si>
    <t>Perfumy DAMSKIE seria Ambiance</t>
  </si>
  <si>
    <t>Perfumy DAMSKIE seria Continental</t>
  </si>
  <si>
    <t>Perfumy MĘSKIE seria Fractal</t>
  </si>
  <si>
    <t>Perfumy MĘSKIE seria   Ambiance</t>
  </si>
  <si>
    <t>Perfumy MĘSKIE seria Continental</t>
  </si>
  <si>
    <t>6 serii zapachowych PERFUM - 40 zapachów - skorzystaj z próbek</t>
  </si>
  <si>
    <t>1ML</t>
  </si>
  <si>
    <t>69,90 zł/zest</t>
  </si>
  <si>
    <t>PC001</t>
  </si>
  <si>
    <t>C0018</t>
  </si>
  <si>
    <t>C0001</t>
  </si>
  <si>
    <t>C0002</t>
  </si>
  <si>
    <t>C0003</t>
  </si>
  <si>
    <t>C0004</t>
  </si>
  <si>
    <t>C0005</t>
  </si>
  <si>
    <t>C0006</t>
  </si>
  <si>
    <t>C0007</t>
  </si>
  <si>
    <t>C0008</t>
  </si>
  <si>
    <t>C0009</t>
  </si>
  <si>
    <t>C0010</t>
  </si>
  <si>
    <t>C0011</t>
  </si>
  <si>
    <t>C0012</t>
  </si>
  <si>
    <t>C0013</t>
  </si>
  <si>
    <t>C0014</t>
  </si>
  <si>
    <t>C0015</t>
  </si>
  <si>
    <t>C0016</t>
  </si>
  <si>
    <t>C0017</t>
  </si>
  <si>
    <t>C0101</t>
  </si>
  <si>
    <t>C0102</t>
  </si>
  <si>
    <t>C0104</t>
  </si>
  <si>
    <t>C0105</t>
  </si>
  <si>
    <t>C0107</t>
  </si>
  <si>
    <t>C0108</t>
  </si>
  <si>
    <t>CC0001</t>
  </si>
  <si>
    <t>CC0002</t>
  </si>
  <si>
    <t>CC0003</t>
  </si>
  <si>
    <t>CC0004</t>
  </si>
  <si>
    <t>CC0005</t>
  </si>
  <si>
    <t>CC0006</t>
  </si>
  <si>
    <t>CC0011</t>
  </si>
  <si>
    <t>CC0012</t>
  </si>
  <si>
    <t>CC0007</t>
  </si>
  <si>
    <t>CC0008</t>
  </si>
  <si>
    <t>CC0009</t>
  </si>
  <si>
    <t>CC0010</t>
  </si>
  <si>
    <t>SPRAWDŹ</t>
  </si>
  <si>
    <r>
      <t>Szampon do włosów</t>
    </r>
    <r>
      <rPr>
        <sz val="10.5"/>
        <color theme="1"/>
        <rFont val="Calibri"/>
        <family val="2"/>
        <charset val="238"/>
        <scheme val="minor"/>
      </rPr>
      <t xml:space="preserve"> przetłuszczających się</t>
    </r>
  </si>
  <si>
    <t>Kuracja Mocne Paznokcie-Piękne Dłonie</t>
  </si>
  <si>
    <r>
      <rPr>
        <b/>
        <sz val="11"/>
        <rFont val="Calibri"/>
        <family val="2"/>
        <charset val="238"/>
        <scheme val="minor"/>
      </rPr>
      <t>Zestaw 40 Perfumetek</t>
    </r>
    <r>
      <rPr>
        <b/>
        <sz val="11"/>
        <color rgb="FFFF0000"/>
        <rFont val="Calibri"/>
        <family val="2"/>
        <charset val="238"/>
        <scheme val="minor"/>
      </rPr>
      <t xml:space="preserve"> (próbki)</t>
    </r>
  </si>
  <si>
    <t>PUNKTY/OS.</t>
  </si>
  <si>
    <t>TY</t>
  </si>
  <si>
    <t>Osób razem</t>
  </si>
  <si>
    <t xml:space="preserve">Warunek </t>
  </si>
  <si>
    <t>9%  800</t>
  </si>
  <si>
    <t>12%  1400</t>
  </si>
  <si>
    <t>16%  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</si>
</sst>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zł&quot;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9"/>
      <color rgb="FF0033CC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rgb="FF0033CC"/>
      <name val="Calibri"/>
      <family val="2"/>
      <charset val="238"/>
      <scheme val="minor"/>
    </font>
    <font>
      <b/>
      <sz val="10.5"/>
      <color rgb="FF0033CC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5" fillId="0" borderId="10" xfId="0" applyFont="1" applyBorder="1"/>
    <xf numFmtId="0" fontId="5" fillId="0" borderId="0" xfId="0" applyFont="1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9" fontId="7" fillId="0" borderId="0" xfId="0" applyNumberFormat="1" applyFont="1" applyBorder="1" applyAlignment="1">
      <alignment horizontal="center"/>
    </xf>
    <xf numFmtId="0" fontId="1" fillId="0" borderId="0" xfId="0" applyFont="1"/>
    <xf numFmtId="0" fontId="8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2" fillId="0" borderId="18" xfId="0" applyFont="1" applyBorder="1"/>
    <xf numFmtId="0" fontId="0" fillId="0" borderId="20" xfId="0" applyBorder="1"/>
    <xf numFmtId="0" fontId="9" fillId="0" borderId="0" xfId="0" applyFont="1"/>
    <xf numFmtId="0" fontId="10" fillId="0" borderId="0" xfId="0" applyFont="1" applyAlignment="1">
      <alignment horizontal="center"/>
    </xf>
    <xf numFmtId="164" fontId="11" fillId="0" borderId="18" xfId="0" applyNumberFormat="1" applyFont="1" applyBorder="1"/>
    <xf numFmtId="0" fontId="12" fillId="0" borderId="0" xfId="0" applyFont="1" applyAlignment="1">
      <alignment horizontal="center"/>
    </xf>
    <xf numFmtId="164" fontId="13" fillId="0" borderId="18" xfId="0" applyNumberFormat="1" applyFont="1" applyBorder="1"/>
    <xf numFmtId="0" fontId="9" fillId="0" borderId="18" xfId="0" applyFont="1" applyBorder="1"/>
    <xf numFmtId="0" fontId="1" fillId="0" borderId="19" xfId="0" applyFont="1" applyBorder="1"/>
    <xf numFmtId="164" fontId="1" fillId="0" borderId="20" xfId="0" applyNumberFormat="1" applyFont="1" applyBorder="1"/>
    <xf numFmtId="0" fontId="0" fillId="0" borderId="1" xfId="0" applyFont="1" applyBorder="1"/>
    <xf numFmtId="9" fontId="0" fillId="0" borderId="1" xfId="0" applyNumberFormat="1" applyFont="1" applyBorder="1"/>
    <xf numFmtId="0" fontId="2" fillId="0" borderId="19" xfId="0" applyFont="1" applyBorder="1"/>
    <xf numFmtId="9" fontId="4" fillId="0" borderId="11" xfId="0" applyNumberFormat="1" applyFont="1" applyBorder="1" applyAlignment="1">
      <alignment horizontal="center"/>
    </xf>
    <xf numFmtId="164" fontId="4" fillId="0" borderId="18" xfId="0" applyNumberFormat="1" applyFont="1" applyBorder="1"/>
    <xf numFmtId="0" fontId="14" fillId="0" borderId="20" xfId="0" applyFont="1" applyBorder="1"/>
    <xf numFmtId="0" fontId="14" fillId="0" borderId="0" xfId="0" applyFont="1"/>
    <xf numFmtId="9" fontId="16" fillId="0" borderId="9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0" xfId="0" applyFont="1"/>
    <xf numFmtId="0" fontId="7" fillId="0" borderId="1" xfId="0" applyFont="1" applyBorder="1"/>
    <xf numFmtId="9" fontId="16" fillId="0" borderId="8" xfId="0" applyNumberFormat="1" applyFont="1" applyBorder="1" applyAlignment="1">
      <alignment horizontal="center"/>
    </xf>
    <xf numFmtId="0" fontId="15" fillId="0" borderId="10" xfId="0" applyFont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5" fillId="2" borderId="4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5" xfId="0" applyFill="1" applyBorder="1"/>
    <xf numFmtId="164" fontId="5" fillId="0" borderId="20" xfId="0" applyNumberFormat="1" applyFont="1" applyBorder="1"/>
    <xf numFmtId="9" fontId="5" fillId="0" borderId="18" xfId="0" applyNumberFormat="1" applyFont="1" applyBorder="1"/>
    <xf numFmtId="9" fontId="1" fillId="0" borderId="19" xfId="0" applyNumberFormat="1" applyFont="1" applyBorder="1"/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/>
    <xf numFmtId="0" fontId="5" fillId="0" borderId="0" xfId="0" applyFont="1"/>
    <xf numFmtId="0" fontId="15" fillId="0" borderId="15" xfId="0" applyFont="1" applyBorder="1"/>
    <xf numFmtId="0" fontId="7" fillId="0" borderId="0" xfId="0" applyFont="1"/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22" xfId="0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2" xfId="0" applyFont="1" applyBorder="1"/>
    <xf numFmtId="2" fontId="3" fillId="0" borderId="3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19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1" fillId="0" borderId="3" xfId="0" applyFont="1" applyBorder="1"/>
    <xf numFmtId="0" fontId="6" fillId="3" borderId="12" xfId="0" applyFont="1" applyFill="1" applyBorder="1" applyAlignment="1">
      <alignment horizontal="center"/>
    </xf>
    <xf numFmtId="0" fontId="0" fillId="3" borderId="13" xfId="0" applyFill="1" applyBorder="1"/>
    <xf numFmtId="0" fontId="14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16" fillId="3" borderId="28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3" fillId="0" borderId="1" xfId="0" applyFont="1" applyBorder="1"/>
    <xf numFmtId="0" fontId="18" fillId="0" borderId="2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64" fontId="25" fillId="0" borderId="18" xfId="0" applyNumberFormat="1" applyFont="1" applyBorder="1"/>
    <xf numFmtId="9" fontId="10" fillId="0" borderId="20" xfId="0" applyNumberFormat="1" applyFont="1" applyBorder="1"/>
    <xf numFmtId="0" fontId="12" fillId="0" borderId="20" xfId="0" applyFont="1" applyBorder="1"/>
    <xf numFmtId="0" fontId="14" fillId="0" borderId="0" xfId="0" applyFont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33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209550</xdr:colOff>
      <xdr:row>43</xdr:row>
      <xdr:rowOff>152400</xdr:rowOff>
    </xdr:from>
    <xdr:to>
      <xdr:col>18</xdr:col>
      <xdr:colOff>47625</xdr:colOff>
      <xdr:row>45</xdr:row>
      <xdr:rowOff>1</xdr:rowOff>
    </xdr:to>
    <xdr:cxnSp macro="">
      <xdr:nvCxnSpPr>
        <xdr:cNvPr id="2" name="Łącznik prosty ze strzałką 1"/>
        <xdr:cNvCxnSpPr/>
      </xdr:nvCxnSpPr>
      <xdr:spPr>
        <a:xfrm flipV="1">
          <a:off x="10067925" y="4591050"/>
          <a:ext cx="447675" cy="266701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390525</xdr:colOff>
      <xdr:row>44</xdr:row>
      <xdr:rowOff>133351</xdr:rowOff>
    </xdr:from>
    <xdr:to>
      <xdr:col>18</xdr:col>
      <xdr:colOff>19050</xdr:colOff>
      <xdr:row>44</xdr:row>
      <xdr:rowOff>200025</xdr:rowOff>
    </xdr:to>
    <xdr:cxnSp macro="">
      <xdr:nvCxnSpPr>
        <xdr:cNvPr id="3" name="Łącznik prosty ze strzałką 2"/>
        <xdr:cNvCxnSpPr/>
      </xdr:nvCxnSpPr>
      <xdr:spPr>
        <a:xfrm flipV="1">
          <a:off x="10248900" y="4781551"/>
          <a:ext cx="238125" cy="6667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361950</xdr:colOff>
      <xdr:row>0</xdr:row>
      <xdr:rowOff>66675</xdr:rowOff>
    </xdr:from>
    <xdr:to>
      <xdr:col>20</xdr:col>
      <xdr:colOff>466725</xdr:colOff>
      <xdr:row>10</xdr:row>
      <xdr:rowOff>114300</xdr:rowOff>
    </xdr:to>
    <xdr:sp macro="" textlink="">
      <xdr:nvSpPr>
        <xdr:cNvPr id="4" name="pole tekstowe 3"/>
        <xdr:cNvSpPr txBox="1"/>
      </xdr:nvSpPr>
      <xdr:spPr>
        <a:xfrm>
          <a:off x="8515350" y="66675"/>
          <a:ext cx="3886200" cy="2324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>
              <a:solidFill>
                <a:srgbClr val="FF0000"/>
              </a:solidFill>
            </a:rPr>
            <a:t>Uwaga: </a:t>
          </a:r>
          <a:r>
            <a:rPr lang="pl-PL" sz="1100"/>
            <a:t/>
          </a:r>
          <a:br>
            <a:rPr lang="pl-PL" sz="1100"/>
          </a:br>
          <a:r>
            <a:rPr lang="pl-PL" sz="1000" b="1">
              <a:solidFill>
                <a:srgbClr val="FF0000"/>
              </a:solidFill>
            </a:rPr>
            <a:t>Symulator prowizji </a:t>
          </a:r>
          <a:r>
            <a:rPr lang="pl-PL" sz="1000"/>
            <a:t>nie jest narzędziem autoryzowanym</a:t>
          </a:r>
          <a:r>
            <a:rPr lang="pl-PL" sz="1000" baseline="0"/>
            <a:t> przez żadną konkretną </a:t>
          </a:r>
          <a:r>
            <a:rPr lang="pl-PL" sz="1000"/>
            <a:t>firmę</a:t>
          </a:r>
          <a:r>
            <a:rPr lang="pl-PL" sz="1000" baseline="0"/>
            <a:t> marketingu sieciowego (tzw. mlm)</a:t>
          </a:r>
          <a:r>
            <a:rPr lang="pl-PL" sz="1000"/>
            <a:t>, </a:t>
          </a:r>
          <a:br>
            <a:rPr lang="pl-PL" sz="1000"/>
          </a:br>
          <a:r>
            <a:rPr lang="pl-PL" sz="1000"/>
            <a:t>a jedynie ma ułatwić</a:t>
          </a:r>
          <a:r>
            <a:rPr lang="pl-PL" sz="1000" baseline="0"/>
            <a:t> wyliczanie przybliżonej wielkości prowizji </a:t>
          </a:r>
          <a:br>
            <a:rPr lang="pl-PL" sz="1000" baseline="0"/>
          </a:br>
          <a:r>
            <a:rPr lang="pl-PL" sz="1000" baseline="0"/>
            <a:t>z tzw. "Pierwszego Planu Marketingowego", tj. bez doliczania </a:t>
          </a:r>
          <a:br>
            <a:rPr lang="pl-PL" sz="1000" baseline="0"/>
          </a:br>
          <a:r>
            <a:rPr lang="pl-PL" sz="1000" baseline="0"/>
            <a:t>tzw. bonusów dyrektorskich za obrót globalny firmy itp...</a:t>
          </a:r>
          <a:br>
            <a:rPr lang="pl-PL" sz="1000" baseline="0"/>
          </a:br>
          <a:r>
            <a:rPr lang="pl-PL" sz="1000" baseline="0"/>
            <a:t>Powstał z tzw. "życiowej potrzeby". </a:t>
          </a:r>
          <a:br>
            <a:rPr lang="pl-PL" sz="1000" baseline="0"/>
          </a:br>
          <a:r>
            <a:rPr lang="pl-PL" sz="1000" b="1" baseline="0">
              <a:solidFill>
                <a:srgbClr val="FF0000"/>
              </a:solidFill>
            </a:rPr>
            <a:t>Nie ani jest genialny, ani idealny ;-)</a:t>
          </a:r>
          <a:r>
            <a:rPr lang="pl-PL" sz="1000" baseline="0"/>
            <a:t/>
          </a:r>
          <a:br>
            <a:rPr lang="pl-PL" sz="1000" baseline="0"/>
          </a:br>
          <a:r>
            <a:rPr lang="pl-PL" sz="1000" b="1" baseline="0">
              <a:solidFill>
                <a:srgbClr val="FF0000"/>
              </a:solidFill>
            </a:rPr>
            <a:t>Autor prosi </a:t>
          </a:r>
          <a:r>
            <a:rPr lang="pl-PL" sz="1000" baseline="0"/>
            <a:t>o zgodne z prawem używanie tego arkusza oraz nie bierze żadnej dopowiedzialności za ewentualne błędy lub nadużycia jakie mogą wyniknąć z jego używania przez osoby trzecie.</a:t>
          </a:r>
        </a:p>
        <a:p>
          <a:r>
            <a:rPr lang="pl-PL" sz="1000" baseline="0"/>
            <a:t>Nie jest narzędziem przypisanym do żadnej konkretnej firmy mlm,</a:t>
          </a:r>
        </a:p>
        <a:p>
          <a:r>
            <a:rPr lang="pl-PL" sz="1000"/>
            <a:t>a jego wyliczenia</a:t>
          </a:r>
          <a:r>
            <a:rPr lang="pl-PL" sz="1000" baseline="0"/>
            <a:t> dotyczą tzw. "planów różnicowych".</a:t>
          </a:r>
          <a:br>
            <a:rPr lang="pl-PL" sz="1000" baseline="0"/>
          </a:br>
          <a:r>
            <a:rPr lang="pl-PL" sz="1000" b="1" baseline="0">
              <a:solidFill>
                <a:srgbClr val="FF0000"/>
              </a:solidFill>
            </a:rPr>
            <a:t>Życzę dobrej zabawy i wartościowych przemyśleń ;-)</a:t>
          </a:r>
          <a:endParaRPr lang="pl-PL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190500</xdr:colOff>
      <xdr:row>21</xdr:row>
      <xdr:rowOff>161925</xdr:rowOff>
    </xdr:from>
    <xdr:to>
      <xdr:col>9</xdr:col>
      <xdr:colOff>28575</xdr:colOff>
      <xdr:row>23</xdr:row>
      <xdr:rowOff>9526</xdr:rowOff>
    </xdr:to>
    <xdr:cxnSp macro="">
      <xdr:nvCxnSpPr>
        <xdr:cNvPr id="5" name="Łącznik prosty ze strzałką 4"/>
        <xdr:cNvCxnSpPr/>
      </xdr:nvCxnSpPr>
      <xdr:spPr>
        <a:xfrm flipV="1">
          <a:off x="4533900" y="4733925"/>
          <a:ext cx="447675" cy="266701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371475</xdr:colOff>
      <xdr:row>22</xdr:row>
      <xdr:rowOff>142876</xdr:rowOff>
    </xdr:from>
    <xdr:to>
      <xdr:col>9</xdr:col>
      <xdr:colOff>0</xdr:colOff>
      <xdr:row>23</xdr:row>
      <xdr:rowOff>0</xdr:rowOff>
    </xdr:to>
    <xdr:cxnSp macro="">
      <xdr:nvCxnSpPr>
        <xdr:cNvPr id="6" name="Łącznik prosty ze strzałką 5"/>
        <xdr:cNvCxnSpPr/>
      </xdr:nvCxnSpPr>
      <xdr:spPr>
        <a:xfrm flipV="1">
          <a:off x="4714875" y="4924426"/>
          <a:ext cx="238125" cy="6667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590549</xdr:colOff>
      <xdr:row>2</xdr:row>
      <xdr:rowOff>133353</xdr:rowOff>
    </xdr:from>
    <xdr:to>
      <xdr:col>13</xdr:col>
      <xdr:colOff>123824</xdr:colOff>
      <xdr:row>3</xdr:row>
      <xdr:rowOff>180975</xdr:rowOff>
    </xdr:to>
    <xdr:sp macro="" textlink="">
      <xdr:nvSpPr>
        <xdr:cNvPr id="7" name="Strzałka wygięta w górę 6"/>
        <xdr:cNvSpPr/>
      </xdr:nvSpPr>
      <xdr:spPr>
        <a:xfrm rot="5400000">
          <a:off x="7319963" y="576264"/>
          <a:ext cx="285747" cy="161925"/>
        </a:xfrm>
        <a:prstGeom prst="bentUpArrow">
          <a:avLst>
            <a:gd name="adj1" fmla="val 0"/>
            <a:gd name="adj2" fmla="val 13947"/>
            <a:gd name="adj3" fmla="val 39000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561974</xdr:colOff>
      <xdr:row>2</xdr:row>
      <xdr:rowOff>133351</xdr:rowOff>
    </xdr:from>
    <xdr:to>
      <xdr:col>13</xdr:col>
      <xdr:colOff>95248</xdr:colOff>
      <xdr:row>4</xdr:row>
      <xdr:rowOff>171451</xdr:rowOff>
    </xdr:to>
    <xdr:sp macro="" textlink="">
      <xdr:nvSpPr>
        <xdr:cNvPr id="8" name="Strzałka wygięta w górę 7"/>
        <xdr:cNvSpPr/>
      </xdr:nvSpPr>
      <xdr:spPr>
        <a:xfrm rot="5400000">
          <a:off x="7177086" y="690564"/>
          <a:ext cx="514350" cy="161924"/>
        </a:xfrm>
        <a:prstGeom prst="bentUpArrow">
          <a:avLst>
            <a:gd name="adj1" fmla="val 0"/>
            <a:gd name="adj2" fmla="val 13947"/>
            <a:gd name="adj3" fmla="val 39000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532274</xdr:colOff>
      <xdr:row>2</xdr:row>
      <xdr:rowOff>133352</xdr:rowOff>
    </xdr:from>
    <xdr:to>
      <xdr:col>13</xdr:col>
      <xdr:colOff>47624</xdr:colOff>
      <xdr:row>5</xdr:row>
      <xdr:rowOff>174977</xdr:rowOff>
    </xdr:to>
    <xdr:sp macro="" textlink="">
      <xdr:nvSpPr>
        <xdr:cNvPr id="9" name="Strzałka wygięta w górę 8"/>
        <xdr:cNvSpPr/>
      </xdr:nvSpPr>
      <xdr:spPr>
        <a:xfrm rot="5400000">
          <a:off x="7017599" y="820352"/>
          <a:ext cx="756000" cy="144000"/>
        </a:xfrm>
        <a:prstGeom prst="bentUpArrow">
          <a:avLst>
            <a:gd name="adj1" fmla="val 0"/>
            <a:gd name="adj2" fmla="val 13947"/>
            <a:gd name="adj3" fmla="val 39000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504823</xdr:colOff>
      <xdr:row>2</xdr:row>
      <xdr:rowOff>133353</xdr:rowOff>
    </xdr:from>
    <xdr:to>
      <xdr:col>13</xdr:col>
      <xdr:colOff>38098</xdr:colOff>
      <xdr:row>6</xdr:row>
      <xdr:rowOff>188853</xdr:rowOff>
    </xdr:to>
    <xdr:sp macro="" textlink="">
      <xdr:nvSpPr>
        <xdr:cNvPr id="10" name="Strzałka wygięta w górę 9"/>
        <xdr:cNvSpPr/>
      </xdr:nvSpPr>
      <xdr:spPr>
        <a:xfrm rot="5400000">
          <a:off x="6873111" y="937390"/>
          <a:ext cx="1008000" cy="161925"/>
        </a:xfrm>
        <a:prstGeom prst="bentUpArrow">
          <a:avLst>
            <a:gd name="adj1" fmla="val 0"/>
            <a:gd name="adj2" fmla="val 13947"/>
            <a:gd name="adj3" fmla="val 39000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476248</xdr:colOff>
      <xdr:row>2</xdr:row>
      <xdr:rowOff>133353</xdr:rowOff>
    </xdr:from>
    <xdr:to>
      <xdr:col>13</xdr:col>
      <xdr:colOff>9523</xdr:colOff>
      <xdr:row>7</xdr:row>
      <xdr:rowOff>166728</xdr:rowOff>
    </xdr:to>
    <xdr:sp macro="" textlink="">
      <xdr:nvSpPr>
        <xdr:cNvPr id="11" name="Strzałka wygięta w górę 10"/>
        <xdr:cNvSpPr/>
      </xdr:nvSpPr>
      <xdr:spPr>
        <a:xfrm rot="5400000">
          <a:off x="6736536" y="1045390"/>
          <a:ext cx="1224000" cy="161925"/>
        </a:xfrm>
        <a:prstGeom prst="bentUpArrow">
          <a:avLst>
            <a:gd name="adj1" fmla="val 0"/>
            <a:gd name="adj2" fmla="val 13947"/>
            <a:gd name="adj3" fmla="val 39000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14</xdr:col>
      <xdr:colOff>590549</xdr:colOff>
      <xdr:row>25</xdr:row>
      <xdr:rowOff>133353</xdr:rowOff>
    </xdr:from>
    <xdr:to>
      <xdr:col>15</xdr:col>
      <xdr:colOff>123824</xdr:colOff>
      <xdr:row>26</xdr:row>
      <xdr:rowOff>180975</xdr:rowOff>
    </xdr:to>
    <xdr:sp macro="" textlink="">
      <xdr:nvSpPr>
        <xdr:cNvPr id="14" name="Strzałka wygięta w górę 13"/>
        <xdr:cNvSpPr/>
      </xdr:nvSpPr>
      <xdr:spPr>
        <a:xfrm rot="5400000">
          <a:off x="7443788" y="576264"/>
          <a:ext cx="285747" cy="161925"/>
        </a:xfrm>
        <a:prstGeom prst="bentUpArrow">
          <a:avLst>
            <a:gd name="adj1" fmla="val 0"/>
            <a:gd name="adj2" fmla="val 13947"/>
            <a:gd name="adj3" fmla="val 39000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14</xdr:col>
      <xdr:colOff>561974</xdr:colOff>
      <xdr:row>25</xdr:row>
      <xdr:rowOff>133351</xdr:rowOff>
    </xdr:from>
    <xdr:to>
      <xdr:col>15</xdr:col>
      <xdr:colOff>95248</xdr:colOff>
      <xdr:row>27</xdr:row>
      <xdr:rowOff>171451</xdr:rowOff>
    </xdr:to>
    <xdr:sp macro="" textlink="">
      <xdr:nvSpPr>
        <xdr:cNvPr id="15" name="Strzałka wygięta w górę 14"/>
        <xdr:cNvSpPr/>
      </xdr:nvSpPr>
      <xdr:spPr>
        <a:xfrm rot="5400000">
          <a:off x="7300911" y="690564"/>
          <a:ext cx="514350" cy="161924"/>
        </a:xfrm>
        <a:prstGeom prst="bentUpArrow">
          <a:avLst>
            <a:gd name="adj1" fmla="val 0"/>
            <a:gd name="adj2" fmla="val 13947"/>
            <a:gd name="adj3" fmla="val 39000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14</xdr:col>
      <xdr:colOff>532274</xdr:colOff>
      <xdr:row>25</xdr:row>
      <xdr:rowOff>133352</xdr:rowOff>
    </xdr:from>
    <xdr:to>
      <xdr:col>15</xdr:col>
      <xdr:colOff>47624</xdr:colOff>
      <xdr:row>28</xdr:row>
      <xdr:rowOff>174977</xdr:rowOff>
    </xdr:to>
    <xdr:sp macro="" textlink="">
      <xdr:nvSpPr>
        <xdr:cNvPr id="16" name="Strzałka wygięta w górę 15"/>
        <xdr:cNvSpPr/>
      </xdr:nvSpPr>
      <xdr:spPr>
        <a:xfrm rot="5400000">
          <a:off x="7141424" y="820352"/>
          <a:ext cx="756000" cy="144000"/>
        </a:xfrm>
        <a:prstGeom prst="bentUpArrow">
          <a:avLst>
            <a:gd name="adj1" fmla="val 0"/>
            <a:gd name="adj2" fmla="val 13947"/>
            <a:gd name="adj3" fmla="val 39000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14</xdr:col>
      <xdr:colOff>504823</xdr:colOff>
      <xdr:row>25</xdr:row>
      <xdr:rowOff>133353</xdr:rowOff>
    </xdr:from>
    <xdr:to>
      <xdr:col>15</xdr:col>
      <xdr:colOff>38098</xdr:colOff>
      <xdr:row>29</xdr:row>
      <xdr:rowOff>188853</xdr:rowOff>
    </xdr:to>
    <xdr:sp macro="" textlink="">
      <xdr:nvSpPr>
        <xdr:cNvPr id="17" name="Strzałka wygięta w górę 16"/>
        <xdr:cNvSpPr/>
      </xdr:nvSpPr>
      <xdr:spPr>
        <a:xfrm rot="5400000">
          <a:off x="6996936" y="937390"/>
          <a:ext cx="1008000" cy="161925"/>
        </a:xfrm>
        <a:prstGeom prst="bentUpArrow">
          <a:avLst>
            <a:gd name="adj1" fmla="val 0"/>
            <a:gd name="adj2" fmla="val 13947"/>
            <a:gd name="adj3" fmla="val 39000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14</xdr:col>
      <xdr:colOff>476248</xdr:colOff>
      <xdr:row>25</xdr:row>
      <xdr:rowOff>133353</xdr:rowOff>
    </xdr:from>
    <xdr:to>
      <xdr:col>15</xdr:col>
      <xdr:colOff>9523</xdr:colOff>
      <xdr:row>30</xdr:row>
      <xdr:rowOff>166728</xdr:rowOff>
    </xdr:to>
    <xdr:sp macro="" textlink="">
      <xdr:nvSpPr>
        <xdr:cNvPr id="18" name="Strzałka wygięta w górę 17"/>
        <xdr:cNvSpPr/>
      </xdr:nvSpPr>
      <xdr:spPr>
        <a:xfrm rot="5400000">
          <a:off x="6860361" y="1045390"/>
          <a:ext cx="1224000" cy="161925"/>
        </a:xfrm>
        <a:prstGeom prst="bentUpArrow">
          <a:avLst>
            <a:gd name="adj1" fmla="val 0"/>
            <a:gd name="adj2" fmla="val 13947"/>
            <a:gd name="adj3" fmla="val 39000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361206</xdr:colOff>
      <xdr:row>44</xdr:row>
      <xdr:rowOff>10808</xdr:rowOff>
    </xdr:from>
    <xdr:to>
      <xdr:col>15</xdr:col>
      <xdr:colOff>519711</xdr:colOff>
      <xdr:row>58</xdr:row>
      <xdr:rowOff>76200</xdr:rowOff>
    </xdr:to>
    <xdr:pic>
      <xdr:nvPicPr>
        <xdr:cNvPr id="19" name="Obraz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2956" y="9202433"/>
          <a:ext cx="6292605" cy="28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561975</xdr:colOff>
      <xdr:row>45</xdr:row>
      <xdr:rowOff>142875</xdr:rowOff>
    </xdr:from>
    <xdr:to>
      <xdr:col>16</xdr:col>
      <xdr:colOff>552450</xdr:colOff>
      <xdr:row>46</xdr:row>
      <xdr:rowOff>104775</xdr:rowOff>
    </xdr:to>
    <xdr:cxnSp macro="">
      <xdr:nvCxnSpPr>
        <xdr:cNvPr id="20" name="Łącznik prosty ze strzałką 19"/>
        <xdr:cNvCxnSpPr/>
      </xdr:nvCxnSpPr>
      <xdr:spPr>
        <a:xfrm flipH="1">
          <a:off x="9324975" y="9544050"/>
          <a:ext cx="60007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97</xdr:row>
      <xdr:rowOff>123825</xdr:rowOff>
    </xdr:from>
    <xdr:to>
      <xdr:col>7</xdr:col>
      <xdr:colOff>552450</xdr:colOff>
      <xdr:row>106</xdr:row>
      <xdr:rowOff>114300</xdr:rowOff>
    </xdr:to>
    <xdr:sp macro="" textlink="">
      <xdr:nvSpPr>
        <xdr:cNvPr id="2" name="pole tekstowe 1"/>
        <xdr:cNvSpPr txBox="1"/>
      </xdr:nvSpPr>
      <xdr:spPr>
        <a:xfrm>
          <a:off x="161925" y="18888075"/>
          <a:ext cx="59626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Zapraszamy do kontaktu z </a:t>
          </a:r>
          <a:r>
            <a:rPr lang="pl-P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Biurem Obsługi Klienta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SOUVRE POLSKA</a:t>
          </a:r>
        </a:p>
        <a:p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INFOLINIA: </a:t>
          </a:r>
          <a:r>
            <a:rPr lang="pl-PL" sz="1200" b="1" i="0">
              <a:solidFill>
                <a:srgbClr val="0033CC"/>
              </a:solidFill>
              <a:effectLst/>
              <a:latin typeface="+mn-lt"/>
              <a:ea typeface="+mn-ea"/>
              <a:cs typeface="+mn-cs"/>
            </a:rPr>
            <a:t>(52) 358 15 00</a:t>
          </a:r>
        </a:p>
        <a:p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Biuro Obsługi Klienta dostępne jest</a:t>
          </a:r>
          <a:b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od poniedziałku do piątku w godzinach </a:t>
          </a:r>
          <a:r>
            <a:rPr lang="pl-PL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od 8:00 – 19:00</a:t>
          </a:r>
          <a:r>
            <a:rPr lang="pl-PL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 także w soboty </a:t>
          </a:r>
          <a:r>
            <a:rPr lang="pl-PL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od 10:00 do 14:00</a:t>
          </a:r>
          <a:r>
            <a:rPr lang="pl-PL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pl-PL" sz="1200" b="1" i="0">
              <a:solidFill>
                <a:srgbClr val="0033CC"/>
              </a:solidFill>
              <a:effectLst/>
              <a:latin typeface="+mn-lt"/>
              <a:ea typeface="+mn-ea"/>
              <a:cs typeface="+mn-cs"/>
            </a:rPr>
            <a:t>e-mail: bok@souvre.pl</a:t>
          </a:r>
        </a:p>
        <a:p>
          <a:r>
            <a:rPr lang="pl-P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Adres korespondencyjny</a:t>
          </a:r>
        </a:p>
        <a:p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SOUVRE POLSKA</a:t>
          </a:r>
          <a:r>
            <a:rPr lang="pl-P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Sp. z o.o.</a:t>
          </a:r>
          <a:b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Al. Okrężna 8,</a:t>
          </a:r>
          <a:b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88-100 Inowrocław</a:t>
          </a:r>
        </a:p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5"/>
  <sheetViews>
    <sheetView tabSelected="1" topLeftCell="A25" workbookViewId="0">
      <selection activeCell="E45" sqref="E45"/>
    </sheetView>
  </sheetViews>
  <sheetFormatPr defaultRowHeight="15" x14ac:dyDescent="0.25"/>
  <cols>
    <col min="1" max="1" width="1" customWidth="1"/>
    <col min="3" max="3" width="10" bestFit="1" customWidth="1"/>
    <col min="4" max="4" width="9.28515625" bestFit="1" customWidth="1"/>
    <col min="7" max="7" width="9.28515625" bestFit="1" customWidth="1"/>
    <col min="10" max="10" width="9.28515625" bestFit="1" customWidth="1"/>
    <col min="13" max="13" width="9.42578125" customWidth="1"/>
    <col min="20" max="20" width="11" customWidth="1"/>
    <col min="21" max="21" width="10" customWidth="1"/>
  </cols>
  <sheetData>
    <row r="1" spans="2:20" ht="18.75" customHeight="1" x14ac:dyDescent="0.25">
      <c r="B1" s="53" t="s">
        <v>344</v>
      </c>
      <c r="C1" s="54"/>
      <c r="D1" s="54"/>
      <c r="E1" s="54"/>
      <c r="F1" s="55"/>
    </row>
    <row r="2" spans="2:20" ht="11.25" customHeight="1" thickBot="1" x14ac:dyDescent="0.3">
      <c r="B2" s="59"/>
      <c r="C2" s="60"/>
      <c r="D2" s="60"/>
      <c r="E2" s="60"/>
      <c r="F2" s="61"/>
    </row>
    <row r="3" spans="2:20" ht="18.75" customHeight="1" thickBot="1" x14ac:dyDescent="0.3">
      <c r="B3" s="62" t="s">
        <v>346</v>
      </c>
      <c r="C3" s="62"/>
      <c r="D3" s="62"/>
      <c r="E3" s="23"/>
      <c r="F3" s="23"/>
      <c r="L3" s="93" t="s">
        <v>347</v>
      </c>
      <c r="M3" s="94" t="s">
        <v>453</v>
      </c>
      <c r="N3" s="100" t="s">
        <v>454</v>
      </c>
    </row>
    <row r="4" spans="2:20" ht="18.75" customHeight="1" thickBot="1" x14ac:dyDescent="0.3">
      <c r="B4" s="45" t="s">
        <v>320</v>
      </c>
      <c r="C4" s="46"/>
      <c r="D4" s="44">
        <f>IF(K19&gt;=30000,21%,IF(K19&gt;=20000,16%,IF(K19&gt;=12000,12%,IF(K19&gt;=7000,9%,IF(K19&gt;=3500,6%,IF(K19&gt;=1000,3%,IF(K19&gt;=200,1%,0%)))))))</f>
        <v>0.06</v>
      </c>
      <c r="E4" s="47"/>
      <c r="F4" s="47"/>
      <c r="L4" s="91">
        <v>1</v>
      </c>
      <c r="M4" s="95">
        <v>3</v>
      </c>
      <c r="N4" s="92">
        <f>M4</f>
        <v>3</v>
      </c>
    </row>
    <row r="5" spans="2:20" ht="18.75" customHeight="1" x14ac:dyDescent="0.25">
      <c r="B5" s="17" t="s">
        <v>321</v>
      </c>
      <c r="C5" s="18"/>
      <c r="D5" s="40">
        <f>D4-C7</f>
        <v>0.06</v>
      </c>
      <c r="L5" s="87">
        <v>2</v>
      </c>
      <c r="M5" s="88">
        <f>M4*M4</f>
        <v>9</v>
      </c>
      <c r="N5" s="90">
        <f>SUM(M4:M5)</f>
        <v>12</v>
      </c>
    </row>
    <row r="6" spans="2:20" ht="18.75" customHeight="1" x14ac:dyDescent="0.25">
      <c r="B6" s="19"/>
      <c r="C6" s="20"/>
      <c r="D6" s="21"/>
      <c r="L6" s="87">
        <v>3</v>
      </c>
      <c r="M6" s="89">
        <f>M4*M5</f>
        <v>27</v>
      </c>
      <c r="N6" s="90">
        <f>SUM(M4:M6)</f>
        <v>39</v>
      </c>
    </row>
    <row r="7" spans="2:20" ht="18.75" customHeight="1" thickBot="1" x14ac:dyDescent="0.3">
      <c r="B7" s="50" t="s">
        <v>341</v>
      </c>
      <c r="C7" s="22">
        <v>0</v>
      </c>
      <c r="D7" s="84" t="s">
        <v>452</v>
      </c>
      <c r="E7" s="23" t="s">
        <v>342</v>
      </c>
      <c r="L7" s="87">
        <v>4</v>
      </c>
      <c r="M7" s="89">
        <f>M4*M6</f>
        <v>81</v>
      </c>
      <c r="N7" s="90">
        <f>SUM(M4:M7)</f>
        <v>120</v>
      </c>
    </row>
    <row r="8" spans="2:20" ht="18.75" customHeight="1" thickBot="1" x14ac:dyDescent="0.3">
      <c r="B8" s="85" t="s">
        <v>318</v>
      </c>
      <c r="C8" s="51">
        <v>0</v>
      </c>
      <c r="D8" s="52">
        <v>100</v>
      </c>
      <c r="E8" s="39">
        <f>C8</f>
        <v>0</v>
      </c>
      <c r="F8" s="28" t="s">
        <v>327</v>
      </c>
      <c r="L8" s="101">
        <v>5</v>
      </c>
      <c r="M8" s="101">
        <f>M4*M7</f>
        <v>243</v>
      </c>
      <c r="N8" s="101">
        <f>SUM(M4:M8)+1</f>
        <v>364</v>
      </c>
    </row>
    <row r="9" spans="2:20" ht="18.75" customHeight="1" thickBot="1" x14ac:dyDescent="0.3">
      <c r="B9" s="63" t="s">
        <v>319</v>
      </c>
      <c r="C9" s="25"/>
      <c r="D9" s="26">
        <f>C8*D8</f>
        <v>0</v>
      </c>
      <c r="E9" s="39">
        <f>D9</f>
        <v>0</v>
      </c>
      <c r="F9" s="28" t="s">
        <v>328</v>
      </c>
      <c r="L9" s="96"/>
      <c r="M9" s="97"/>
      <c r="N9" s="98"/>
    </row>
    <row r="10" spans="2:20" ht="18" customHeight="1" thickBot="1" x14ac:dyDescent="0.3">
      <c r="B10" s="57">
        <f>D4</f>
        <v>0.06</v>
      </c>
      <c r="C10" s="56">
        <f>D9*B10</f>
        <v>0</v>
      </c>
      <c r="D10" s="58">
        <v>0.2</v>
      </c>
      <c r="E10" s="56">
        <f>D9*D10</f>
        <v>0</v>
      </c>
      <c r="L10" s="96"/>
      <c r="M10" s="97"/>
      <c r="N10" s="98"/>
    </row>
    <row r="11" spans="2:20" ht="18.75" customHeight="1" thickBot="1" x14ac:dyDescent="0.3">
      <c r="B11" s="34" t="s">
        <v>345</v>
      </c>
      <c r="C11" s="35"/>
      <c r="D11" s="36">
        <f>D9*D5</f>
        <v>0</v>
      </c>
      <c r="E11" s="41">
        <f>D11+(E9*0.2)</f>
        <v>0</v>
      </c>
      <c r="F11" s="42" t="s">
        <v>329</v>
      </c>
      <c r="T11" s="23"/>
    </row>
    <row r="12" spans="2:20" ht="15.75" customHeight="1" x14ac:dyDescent="0.25">
      <c r="B12" s="59"/>
      <c r="C12" s="60"/>
      <c r="D12" s="60"/>
      <c r="E12" s="60"/>
      <c r="F12" s="61"/>
      <c r="R12" s="29" t="s">
        <v>343</v>
      </c>
      <c r="S12" s="99" t="s">
        <v>347</v>
      </c>
      <c r="T12" s="99" t="s">
        <v>186</v>
      </c>
    </row>
    <row r="13" spans="2:20" s="23" customFormat="1" ht="20.25" customHeight="1" thickBot="1" x14ac:dyDescent="0.3">
      <c r="B13" s="23" t="s">
        <v>317</v>
      </c>
      <c r="E13" s="23" t="s">
        <v>322</v>
      </c>
      <c r="H13" s="23" t="s">
        <v>323</v>
      </c>
      <c r="S13" s="38">
        <v>0.01</v>
      </c>
      <c r="T13" s="37">
        <v>200</v>
      </c>
    </row>
    <row r="14" spans="2:20" s="47" customFormat="1" ht="15.75" x14ac:dyDescent="0.25">
      <c r="B14" s="45" t="s">
        <v>320</v>
      </c>
      <c r="C14" s="46"/>
      <c r="D14" s="49">
        <f>IF(K19&gt;=30000,21%,IF(K19&gt;=20000,16%,IF(K19&gt;=12000,12%,IF(K19&gt;=7000,9%,IF(K19&gt;=3500,6%,IF(K19&gt;=1000,3%,IF(K19&gt;=200,1%,0%)))))))</f>
        <v>0.06</v>
      </c>
      <c r="E14" s="45" t="s">
        <v>320</v>
      </c>
      <c r="F14" s="46"/>
      <c r="G14" s="49">
        <f>IF(K19&gt;=30000,21%,IF(K19&gt;=20000,16%,IF(K19&gt;=12000,12%,IF(K19&gt;=7000,9%,IF(K19&gt;=3500,6%,IF(K19&gt;=1000,3%,IF(K19&gt;=200,1%,0%)))))))</f>
        <v>0.06</v>
      </c>
      <c r="H14" s="45" t="s">
        <v>320</v>
      </c>
      <c r="I14" s="46"/>
      <c r="J14" s="44">
        <f>IF(K19&gt;=30000,21%,IF(K19&gt;=20000,16%,IF(K19&gt;=12000,12%,IF(K19&gt;=7000,9%,IF(K19&gt;=3500,6%,IF(K19&gt;=1000,3%,IF(K19&gt;=200,1%,0%)))))))</f>
        <v>0.06</v>
      </c>
      <c r="S14" s="38">
        <v>0.03</v>
      </c>
      <c r="T14" s="37">
        <v>1000</v>
      </c>
    </row>
    <row r="15" spans="2:20" ht="15.75" x14ac:dyDescent="0.25">
      <c r="B15" s="17" t="s">
        <v>321</v>
      </c>
      <c r="C15" s="18"/>
      <c r="D15" s="40">
        <f>D14-C17</f>
        <v>0.03</v>
      </c>
      <c r="E15" s="17" t="s">
        <v>321</v>
      </c>
      <c r="F15" s="18"/>
      <c r="G15" s="40">
        <f>G14-F17</f>
        <v>0.03</v>
      </c>
      <c r="H15" s="17" t="s">
        <v>321</v>
      </c>
      <c r="I15" s="18"/>
      <c r="J15" s="40">
        <f>J14-I17</f>
        <v>0.03</v>
      </c>
      <c r="S15" s="38">
        <v>0.06</v>
      </c>
      <c r="T15" s="37">
        <v>3500</v>
      </c>
    </row>
    <row r="16" spans="2:20" x14ac:dyDescent="0.25">
      <c r="B16" s="19"/>
      <c r="C16" s="20"/>
      <c r="D16" s="21"/>
      <c r="E16" s="19"/>
      <c r="F16" s="20"/>
      <c r="G16" s="21"/>
      <c r="H16" s="19"/>
      <c r="I16" s="20"/>
      <c r="J16" s="21"/>
      <c r="S16" s="38">
        <v>0.09</v>
      </c>
      <c r="T16" s="37">
        <v>7000</v>
      </c>
    </row>
    <row r="17" spans="2:20" ht="15.75" thickBot="1" x14ac:dyDescent="0.3">
      <c r="B17" s="50" t="s">
        <v>341</v>
      </c>
      <c r="C17" s="22">
        <f>IF(D19&gt;=30000,21%,IF(D19&gt;=20000,16%,IF(D19&gt;=12000,12%,IF(D19&gt;=7000,9%,IF(D19&gt;=3500,6%,IF(D19&gt;=1000,3%,IF(D19&gt;=200,1%,0%)))))))</f>
        <v>0.03</v>
      </c>
      <c r="D17" s="84" t="s">
        <v>452</v>
      </c>
      <c r="E17" s="50" t="s">
        <v>341</v>
      </c>
      <c r="F17" s="22">
        <f>IF(G19&gt;=30000,21%,IF(G19&gt;=20000,16%,IF(G19&gt;=12000,12%,IF(G19&gt;=7000,9%,IF(G19&gt;=3500,6%,IF(G19&gt;=1000,3%,IF(G19&gt;=200,1%,0%)))))))</f>
        <v>0.03</v>
      </c>
      <c r="G17" s="84" t="s">
        <v>452</v>
      </c>
      <c r="H17" s="50" t="s">
        <v>341</v>
      </c>
      <c r="I17" s="22">
        <f>IF(J19&gt;=30000,21%,IF(J19&gt;=20000,16%,IF(J19&gt;=12000,12%,IF(J19&gt;=7000,9%,IF(J19&gt;=3500,6%,IF(J19&gt;=1000,3%,IF(J19&gt;=200,1%,0%)))))))</f>
        <v>0.03</v>
      </c>
      <c r="J17" s="84" t="s">
        <v>452</v>
      </c>
      <c r="K17" s="23" t="s">
        <v>342</v>
      </c>
      <c r="S17" s="38">
        <v>0.12</v>
      </c>
      <c r="T17" s="37">
        <v>12000</v>
      </c>
    </row>
    <row r="18" spans="2:20" ht="16.5" thickBot="1" x14ac:dyDescent="0.3">
      <c r="B18" s="85" t="s">
        <v>318</v>
      </c>
      <c r="C18" s="51">
        <v>13</v>
      </c>
      <c r="D18" s="52">
        <v>100</v>
      </c>
      <c r="E18" s="85" t="s">
        <v>318</v>
      </c>
      <c r="F18" s="51">
        <v>13</v>
      </c>
      <c r="G18" s="52">
        <v>100</v>
      </c>
      <c r="H18" s="85" t="s">
        <v>318</v>
      </c>
      <c r="I18" s="51">
        <v>13</v>
      </c>
      <c r="J18" s="52">
        <v>100</v>
      </c>
      <c r="K18" s="39">
        <f>C18+F18+I18+E8</f>
        <v>39</v>
      </c>
      <c r="L18" s="28" t="s">
        <v>327</v>
      </c>
      <c r="S18" s="38">
        <v>0.16</v>
      </c>
      <c r="T18" s="37">
        <v>20000</v>
      </c>
    </row>
    <row r="19" spans="2:20" ht="16.5" thickBot="1" x14ac:dyDescent="0.3">
      <c r="B19" s="24" t="s">
        <v>319</v>
      </c>
      <c r="C19" s="25"/>
      <c r="D19" s="26">
        <f>C18*D18</f>
        <v>1300</v>
      </c>
      <c r="E19" s="24" t="s">
        <v>319</v>
      </c>
      <c r="F19" s="25"/>
      <c r="G19" s="26">
        <f>F18*G18</f>
        <v>1300</v>
      </c>
      <c r="H19" s="24" t="s">
        <v>319</v>
      </c>
      <c r="I19" s="25"/>
      <c r="J19" s="26">
        <f>I18*J18</f>
        <v>1300</v>
      </c>
      <c r="K19" s="39">
        <f>D19+G19+J19+E9+100</f>
        <v>4000</v>
      </c>
      <c r="L19" s="28" t="s">
        <v>328</v>
      </c>
      <c r="M19" s="64">
        <f>D19+G19+J19</f>
        <v>3900</v>
      </c>
      <c r="S19" s="38">
        <v>0.21</v>
      </c>
      <c r="T19" s="37">
        <v>30000</v>
      </c>
    </row>
    <row r="20" spans="2:20" ht="3" customHeight="1" thickBot="1" x14ac:dyDescent="0.3"/>
    <row r="21" spans="2:20" ht="16.5" thickBot="1" x14ac:dyDescent="0.3">
      <c r="B21" s="34" t="s">
        <v>337</v>
      </c>
      <c r="C21" s="35"/>
      <c r="D21" s="36">
        <f>D19*D15</f>
        <v>39</v>
      </c>
      <c r="E21" s="34" t="s">
        <v>338</v>
      </c>
      <c r="F21" s="35"/>
      <c r="G21" s="36">
        <f>G19*G15</f>
        <v>39</v>
      </c>
      <c r="H21" s="34" t="s">
        <v>339</v>
      </c>
      <c r="I21" s="35"/>
      <c r="J21" s="36">
        <f>J19*J15</f>
        <v>39</v>
      </c>
      <c r="K21" s="41">
        <f>D21+G21+J21+E11+(D18*D14)</f>
        <v>123</v>
      </c>
      <c r="L21" s="42" t="s">
        <v>329</v>
      </c>
    </row>
    <row r="22" spans="2:20" ht="16.5" thickBot="1" x14ac:dyDescent="0.3">
      <c r="J22" s="30" t="s">
        <v>332</v>
      </c>
      <c r="K22" s="102">
        <f>K21*1.5</f>
        <v>184.5</v>
      </c>
      <c r="L22" s="103" t="s">
        <v>330</v>
      </c>
    </row>
    <row r="23" spans="2:20" ht="16.5" thickBot="1" x14ac:dyDescent="0.3">
      <c r="J23" s="32" t="s">
        <v>333</v>
      </c>
      <c r="K23" s="102">
        <f>K21*2</f>
        <v>246</v>
      </c>
      <c r="L23" s="104" t="s">
        <v>331</v>
      </c>
    </row>
    <row r="24" spans="2:20" ht="28.5" customHeight="1" x14ac:dyDescent="0.25">
      <c r="I24" s="86" t="s">
        <v>340</v>
      </c>
      <c r="J24" s="105" t="s">
        <v>456</v>
      </c>
      <c r="K24" s="105" t="s">
        <v>457</v>
      </c>
      <c r="L24" s="105" t="s">
        <v>458</v>
      </c>
    </row>
    <row r="25" spans="2:20" ht="15.75" thickBot="1" x14ac:dyDescent="0.3">
      <c r="B25" s="62" t="s">
        <v>346</v>
      </c>
      <c r="C25" s="62"/>
      <c r="D25" s="62"/>
      <c r="E25" s="23"/>
      <c r="F25" s="23"/>
      <c r="S25" s="29" t="s">
        <v>343</v>
      </c>
      <c r="T25" s="23"/>
    </row>
    <row r="26" spans="2:20" ht="18.75" customHeight="1" thickBot="1" x14ac:dyDescent="0.3">
      <c r="B26" s="45" t="s">
        <v>320</v>
      </c>
      <c r="C26" s="46"/>
      <c r="D26" s="44">
        <f>IF(T41&gt;=30000,21%,IF(T41&gt;=20000,16%,IF(T41&gt;=12000,12%,IF(T41&gt;=7000,9%,IF(T41&gt;=3500,6%,IF(T41&gt;=1000,3%,IF(T41&gt;=200,1%,0%)))))))</f>
        <v>0.16</v>
      </c>
      <c r="E26" s="47"/>
      <c r="F26" s="47"/>
      <c r="N26" s="93" t="s">
        <v>347</v>
      </c>
      <c r="O26" s="94" t="s">
        <v>453</v>
      </c>
      <c r="P26" s="100" t="s">
        <v>454</v>
      </c>
      <c r="S26" s="48" t="s">
        <v>347</v>
      </c>
      <c r="T26" s="48" t="s">
        <v>186</v>
      </c>
    </row>
    <row r="27" spans="2:20" ht="16.5" thickBot="1" x14ac:dyDescent="0.3">
      <c r="B27" s="17" t="s">
        <v>321</v>
      </c>
      <c r="C27" s="18"/>
      <c r="D27" s="40">
        <f>D26-C29</f>
        <v>0.16</v>
      </c>
      <c r="N27" s="91">
        <v>1</v>
      </c>
      <c r="O27" s="95">
        <v>3</v>
      </c>
      <c r="P27" s="92">
        <f>O27</f>
        <v>3</v>
      </c>
      <c r="S27" s="38">
        <v>0.01</v>
      </c>
      <c r="T27" s="37">
        <v>200</v>
      </c>
    </row>
    <row r="28" spans="2:20" x14ac:dyDescent="0.25">
      <c r="B28" s="19"/>
      <c r="C28" s="20"/>
      <c r="D28" s="21"/>
      <c r="N28" s="87">
        <v>2</v>
      </c>
      <c r="O28" s="88">
        <f>O27*O27</f>
        <v>9</v>
      </c>
      <c r="P28" s="90">
        <f>SUM(O27:O28)</f>
        <v>12</v>
      </c>
      <c r="S28" s="38">
        <v>0.03</v>
      </c>
      <c r="T28" s="37">
        <v>1000</v>
      </c>
    </row>
    <row r="29" spans="2:20" ht="15.75" thickBot="1" x14ac:dyDescent="0.3">
      <c r="B29" s="50" t="s">
        <v>341</v>
      </c>
      <c r="C29" s="22">
        <v>0</v>
      </c>
      <c r="D29" s="84" t="s">
        <v>452</v>
      </c>
      <c r="E29" s="23" t="s">
        <v>342</v>
      </c>
      <c r="N29" s="87">
        <v>3</v>
      </c>
      <c r="O29" s="89">
        <f>O27*O28</f>
        <v>27</v>
      </c>
      <c r="P29" s="90">
        <f>SUM(O27:O29)</f>
        <v>39</v>
      </c>
      <c r="S29" s="38">
        <v>0.06</v>
      </c>
      <c r="T29" s="37">
        <v>3500</v>
      </c>
    </row>
    <row r="30" spans="2:20" ht="16.5" thickBot="1" x14ac:dyDescent="0.3">
      <c r="B30" s="85" t="s">
        <v>318</v>
      </c>
      <c r="C30" s="51">
        <v>0</v>
      </c>
      <c r="D30" s="52">
        <v>100</v>
      </c>
      <c r="E30" s="39">
        <f>C30</f>
        <v>0</v>
      </c>
      <c r="F30" s="28" t="s">
        <v>327</v>
      </c>
      <c r="N30" s="87">
        <v>4</v>
      </c>
      <c r="O30" s="89">
        <f>O27*O29</f>
        <v>81</v>
      </c>
      <c r="P30" s="90">
        <f>SUM(O27:O30)</f>
        <v>120</v>
      </c>
      <c r="S30" s="38">
        <v>0.09</v>
      </c>
      <c r="T30" s="37">
        <v>7000</v>
      </c>
    </row>
    <row r="31" spans="2:20" ht="16.5" thickBot="1" x14ac:dyDescent="0.3">
      <c r="B31" s="63" t="s">
        <v>319</v>
      </c>
      <c r="C31" s="25"/>
      <c r="D31" s="26">
        <f>C30*D30</f>
        <v>0</v>
      </c>
      <c r="E31" s="39">
        <f>D31</f>
        <v>0</v>
      </c>
      <c r="F31" s="28" t="s">
        <v>328</v>
      </c>
      <c r="N31" s="101">
        <v>5</v>
      </c>
      <c r="O31" s="101">
        <f>O27*O30</f>
        <v>243</v>
      </c>
      <c r="P31" s="101">
        <f>SUM(O27:O31)+1</f>
        <v>364</v>
      </c>
      <c r="S31" s="38">
        <v>0.12</v>
      </c>
      <c r="T31" s="37">
        <v>12000</v>
      </c>
    </row>
    <row r="32" spans="2:20" ht="15.75" thickBot="1" x14ac:dyDescent="0.3">
      <c r="B32" s="57">
        <f>D26</f>
        <v>0.16</v>
      </c>
      <c r="C32" s="56">
        <f>D31*B32</f>
        <v>0</v>
      </c>
      <c r="D32" s="58">
        <v>0.2</v>
      </c>
      <c r="E32" s="56">
        <f>D31*D32</f>
        <v>0</v>
      </c>
      <c r="S32" s="38">
        <v>0.16</v>
      </c>
      <c r="T32" s="37">
        <v>20000</v>
      </c>
    </row>
    <row r="33" spans="2:21" ht="16.5" thickBot="1" x14ac:dyDescent="0.3">
      <c r="B33" s="34" t="s">
        <v>345</v>
      </c>
      <c r="C33" s="35"/>
      <c r="D33" s="36">
        <f>D31*D27</f>
        <v>0</v>
      </c>
      <c r="E33" s="41">
        <f>D33+(E31*0.2)</f>
        <v>0</v>
      </c>
      <c r="F33" s="42" t="s">
        <v>329</v>
      </c>
      <c r="S33" s="38">
        <v>0.21</v>
      </c>
      <c r="T33" s="37">
        <v>30000</v>
      </c>
    </row>
    <row r="34" spans="2:21" ht="16.5" customHeight="1" x14ac:dyDescent="0.25"/>
    <row r="35" spans="2:21" ht="15.75" thickBot="1" x14ac:dyDescent="0.3">
      <c r="B35" s="23" t="s">
        <v>317</v>
      </c>
      <c r="C35" s="23"/>
      <c r="D35" s="23"/>
      <c r="E35" s="23" t="s">
        <v>322</v>
      </c>
      <c r="F35" s="23"/>
      <c r="G35" s="23"/>
      <c r="H35" s="23" t="s">
        <v>323</v>
      </c>
      <c r="K35" s="23" t="s">
        <v>324</v>
      </c>
      <c r="L35" s="23"/>
      <c r="M35" s="23"/>
      <c r="N35" s="23" t="s">
        <v>325</v>
      </c>
      <c r="O35" s="23"/>
      <c r="P35" s="23"/>
      <c r="Q35" s="23" t="s">
        <v>326</v>
      </c>
    </row>
    <row r="36" spans="2:21" s="47" customFormat="1" ht="15.75" x14ac:dyDescent="0.25">
      <c r="B36" s="45" t="s">
        <v>320</v>
      </c>
      <c r="C36" s="46"/>
      <c r="D36" s="44">
        <f>IF(T41&gt;=30000,21%,IF(T41&gt;=20000,16%,IF(T41&gt;=12000,12%,IF(T41&gt;=7000,9%,IF(T41&gt;=3500,6%,IF(T41&gt;=1000,3%,IF(T41&gt;=200,1%,0%)))))))</f>
        <v>0.16</v>
      </c>
      <c r="E36" s="45" t="s">
        <v>320</v>
      </c>
      <c r="F36" s="46"/>
      <c r="G36" s="44">
        <f>IF(T41&gt;=30000,21%,IF(T41&gt;=20000,16%,IF(T41&gt;=12000,12%,IF(T41&gt;=7000,9%,IF(T41&gt;=3500,6%,IF(T41&gt;=1000,3%,IF(T41&gt;=200,1%,0%)))))))</f>
        <v>0.16</v>
      </c>
      <c r="H36" s="45" t="s">
        <v>320</v>
      </c>
      <c r="I36" s="46"/>
      <c r="J36" s="44">
        <f>IF(T41&gt;=30000,21%,IF(T41&gt;=20000,16%,IF(T41&gt;=12000,12%,IF(T41&gt;=7000,9%,IF(T41&gt;=3500,6%,IF(T41&gt;=1000,3%,IF(T41&gt;=200,1%,0%)))))))</f>
        <v>0.16</v>
      </c>
      <c r="K36" s="45" t="s">
        <v>320</v>
      </c>
      <c r="L36" s="46"/>
      <c r="M36" s="44">
        <f>IF(T41&gt;=30000,21%,IF(T41&gt;=20000,16%,IF(T41&gt;=12000,12%,IF(T41&gt;=7000,9%,IF(T41&gt;=3500,6%,IF(T41&gt;=1000,3%,IF(T41&gt;=200,1%,0%)))))))</f>
        <v>0.16</v>
      </c>
      <c r="N36" s="45" t="s">
        <v>320</v>
      </c>
      <c r="O36" s="46"/>
      <c r="P36" s="44">
        <f>IF(T41&gt;=30000,21%,IF(T41&gt;=20000,16%,IF(T41&gt;=12000,12%,IF(T41&gt;=7000,9%,IF(T41&gt;=3500,6%,IF(T41&gt;=1000,3%,IF(T41&gt;=200,1%,0%)))))))</f>
        <v>0.16</v>
      </c>
      <c r="Q36" s="45" t="s">
        <v>320</v>
      </c>
      <c r="R36" s="46"/>
      <c r="S36" s="44">
        <f>IF(T41&gt;=30000,21%,IF(T41&gt;=20000,16%,IF(T41&gt;=12000,12%,IF(T41&gt;=7000,9%,IF(T41&gt;=3500,6%,IF(T41&gt;=1000,3%,IF(T41&gt;=200,1%,0%)))))))</f>
        <v>0.16</v>
      </c>
    </row>
    <row r="37" spans="2:21" ht="15.75" x14ac:dyDescent="0.25">
      <c r="B37" s="17" t="s">
        <v>321</v>
      </c>
      <c r="C37" s="18"/>
      <c r="D37" s="40">
        <f>D36-C39</f>
        <v>0.1</v>
      </c>
      <c r="E37" s="17" t="s">
        <v>321</v>
      </c>
      <c r="F37" s="18"/>
      <c r="G37" s="40">
        <f>G36-F39</f>
        <v>0.1</v>
      </c>
      <c r="H37" s="17" t="s">
        <v>321</v>
      </c>
      <c r="I37" s="18"/>
      <c r="J37" s="40">
        <f>J36-I39</f>
        <v>0.1</v>
      </c>
      <c r="K37" s="17" t="s">
        <v>321</v>
      </c>
      <c r="L37" s="18"/>
      <c r="M37" s="40">
        <f>M36-L39</f>
        <v>0.1</v>
      </c>
      <c r="N37" s="17" t="s">
        <v>321</v>
      </c>
      <c r="O37" s="18"/>
      <c r="P37" s="40">
        <f>P36-O39</f>
        <v>0.1</v>
      </c>
      <c r="Q37" s="17" t="s">
        <v>321</v>
      </c>
      <c r="R37" s="18"/>
      <c r="S37" s="40">
        <f>S36-R39</f>
        <v>0.1</v>
      </c>
    </row>
    <row r="38" spans="2:21" x14ac:dyDescent="0.25"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</row>
    <row r="39" spans="2:21" ht="15.75" thickBot="1" x14ac:dyDescent="0.3">
      <c r="B39" s="50" t="s">
        <v>341</v>
      </c>
      <c r="C39" s="22">
        <f>IF(D41&gt;=30000,21%,IF(D41&gt;=20000,16%,IF(D41&gt;=12000,12%,IF(D41&gt;=7000,9%,IF(D41&gt;=3500,6%,IF(D41&gt;=1000,3%,IF(D41&gt;=200,1%,0%)))))))</f>
        <v>0.06</v>
      </c>
      <c r="D39" s="84" t="s">
        <v>452</v>
      </c>
      <c r="E39" s="50" t="s">
        <v>341</v>
      </c>
      <c r="F39" s="22">
        <f>IF(G41&gt;=30000,21%,IF(G41&gt;=20000,16%,IF(G41&gt;=12000,12%,IF(G41&gt;=7000,9%,IF(G41&gt;=3500,6%,IF(G41&gt;=1000,3%,IF(G41&gt;=200,1%,0%)))))))</f>
        <v>0.06</v>
      </c>
      <c r="G39" s="84" t="s">
        <v>452</v>
      </c>
      <c r="H39" s="50" t="s">
        <v>341</v>
      </c>
      <c r="I39" s="22">
        <f>IF(J41&gt;=30000,21%,IF(J41&gt;=20000,16%,IF(J41&gt;=12000,12%,IF(J41&gt;=7000,9%,IF(J41&gt;=3500,6%,IF(J41&gt;=1000,3%,IF(J41&gt;=200,1%,0%)))))))</f>
        <v>0.06</v>
      </c>
      <c r="J39" s="84" t="s">
        <v>452</v>
      </c>
      <c r="K39" s="50" t="s">
        <v>341</v>
      </c>
      <c r="L39" s="22">
        <f>IF(M41&gt;=30000,21%,IF(M41&gt;=20000,16%,IF(M41&gt;=12000,12%,IF(M41&gt;=7000,9%,IF(M41&gt;=3500,6%,IF(M41&gt;=1000,3%,IF(M41&gt;=200,1%,0%)))))))</f>
        <v>0.06</v>
      </c>
      <c r="M39" s="84" t="s">
        <v>452</v>
      </c>
      <c r="N39" s="50" t="s">
        <v>341</v>
      </c>
      <c r="O39" s="22">
        <f>IF(P41&gt;=30000,21%,IF(P41&gt;=20000,16%,IF(P41&gt;=12000,12%,IF(P41&gt;=7000,9%,IF(P41&gt;=3500,6%,IF(P41&gt;=1000,3%,IF(P41&gt;=200,1%,0%)))))))</f>
        <v>0.06</v>
      </c>
      <c r="P39" s="84" t="s">
        <v>452</v>
      </c>
      <c r="Q39" s="50" t="s">
        <v>341</v>
      </c>
      <c r="R39" s="22">
        <f>IF(S41&gt;=30000,21%,IF(S41&gt;=20000,16%,IF(S41&gt;=12000,12%,IF(S41&gt;=7000,9%,IF(S41&gt;=3500,6%,IF(S41&gt;=1000,3%,IF(S41&gt;=200,1%,0%)))))))</f>
        <v>0.06</v>
      </c>
      <c r="S39" s="84" t="s">
        <v>452</v>
      </c>
      <c r="T39" s="23" t="s">
        <v>342</v>
      </c>
      <c r="U39" s="64">
        <f>D41+G41+J41+M41+P41+S41</f>
        <v>25800</v>
      </c>
    </row>
    <row r="40" spans="2:21" ht="16.5" thickBot="1" x14ac:dyDescent="0.3">
      <c r="B40" s="85" t="s">
        <v>318</v>
      </c>
      <c r="C40" s="51">
        <v>43</v>
      </c>
      <c r="D40" s="52">
        <v>100</v>
      </c>
      <c r="E40" s="85" t="s">
        <v>318</v>
      </c>
      <c r="F40" s="51">
        <v>43</v>
      </c>
      <c r="G40" s="52">
        <v>100</v>
      </c>
      <c r="H40" s="85" t="s">
        <v>318</v>
      </c>
      <c r="I40" s="51">
        <v>43</v>
      </c>
      <c r="J40" s="52">
        <v>100</v>
      </c>
      <c r="K40" s="85" t="s">
        <v>318</v>
      </c>
      <c r="L40" s="51">
        <v>43</v>
      </c>
      <c r="M40" s="52">
        <v>100</v>
      </c>
      <c r="N40" s="85" t="s">
        <v>318</v>
      </c>
      <c r="O40" s="51">
        <v>43</v>
      </c>
      <c r="P40" s="52">
        <v>100</v>
      </c>
      <c r="Q40" s="85" t="s">
        <v>318</v>
      </c>
      <c r="R40" s="51">
        <v>43</v>
      </c>
      <c r="S40" s="52">
        <v>100</v>
      </c>
      <c r="T40" s="27">
        <f>C40+F40+I40+L40+O40+R40+E30</f>
        <v>258</v>
      </c>
      <c r="U40" s="28" t="s">
        <v>327</v>
      </c>
    </row>
    <row r="41" spans="2:21" ht="16.5" thickBot="1" x14ac:dyDescent="0.3">
      <c r="B41" s="24" t="s">
        <v>319</v>
      </c>
      <c r="C41" s="25"/>
      <c r="D41" s="26">
        <f>C40*D40</f>
        <v>4300</v>
      </c>
      <c r="E41" s="24" t="s">
        <v>319</v>
      </c>
      <c r="F41" s="25"/>
      <c r="G41" s="26">
        <f>F40*G40</f>
        <v>4300</v>
      </c>
      <c r="H41" s="24" t="s">
        <v>319</v>
      </c>
      <c r="I41" s="25"/>
      <c r="J41" s="26">
        <f>I40*J40</f>
        <v>4300</v>
      </c>
      <c r="K41" s="24" t="s">
        <v>319</v>
      </c>
      <c r="L41" s="25"/>
      <c r="M41" s="26">
        <f>L40*M40</f>
        <v>4300</v>
      </c>
      <c r="N41" s="24" t="s">
        <v>319</v>
      </c>
      <c r="O41" s="25"/>
      <c r="P41" s="26">
        <f>O40*P40</f>
        <v>4300</v>
      </c>
      <c r="Q41" s="24" t="s">
        <v>319</v>
      </c>
      <c r="R41" s="25"/>
      <c r="S41" s="26">
        <f>R40*S40</f>
        <v>4300</v>
      </c>
      <c r="T41" s="27">
        <f>D41+G41+J41+M41+P41+S41+D31+100</f>
        <v>25900</v>
      </c>
      <c r="U41" s="28" t="s">
        <v>328</v>
      </c>
    </row>
    <row r="42" spans="2:21" ht="6" customHeight="1" thickBot="1" x14ac:dyDescent="0.3"/>
    <row r="43" spans="2:21" s="16" customFormat="1" ht="16.5" thickBot="1" x14ac:dyDescent="0.3">
      <c r="B43" s="34" t="s">
        <v>334</v>
      </c>
      <c r="C43" s="35"/>
      <c r="D43" s="36">
        <f>D41*D37</f>
        <v>430</v>
      </c>
      <c r="E43" s="34" t="s">
        <v>335</v>
      </c>
      <c r="F43" s="35"/>
      <c r="G43" s="36">
        <f>G41*G37</f>
        <v>430</v>
      </c>
      <c r="H43" s="34" t="s">
        <v>336</v>
      </c>
      <c r="I43" s="35"/>
      <c r="J43" s="36">
        <f>J41*J37</f>
        <v>430</v>
      </c>
      <c r="K43" s="34" t="s">
        <v>337</v>
      </c>
      <c r="L43" s="35"/>
      <c r="M43" s="36">
        <f>M41*M37</f>
        <v>430</v>
      </c>
      <c r="N43" s="34" t="s">
        <v>338</v>
      </c>
      <c r="O43" s="35"/>
      <c r="P43" s="36">
        <f>P41*P37</f>
        <v>430</v>
      </c>
      <c r="Q43" s="34" t="s">
        <v>339</v>
      </c>
      <c r="R43" s="35"/>
      <c r="S43" s="36">
        <f>S41*S37</f>
        <v>430</v>
      </c>
      <c r="T43" s="41">
        <f>D43+G43+J43+M43+P43+S43+E33+(D40*D36)</f>
        <v>2596</v>
      </c>
      <c r="U43" s="42" t="s">
        <v>329</v>
      </c>
    </row>
    <row r="44" spans="2:21" ht="16.5" thickBot="1" x14ac:dyDescent="0.3">
      <c r="S44" s="30" t="s">
        <v>332</v>
      </c>
      <c r="T44" s="31">
        <f>T43*1.5</f>
        <v>3894</v>
      </c>
      <c r="U44" s="103" t="s">
        <v>330</v>
      </c>
    </row>
    <row r="45" spans="2:21" ht="16.5" thickBot="1" x14ac:dyDescent="0.3">
      <c r="S45" s="32" t="s">
        <v>333</v>
      </c>
      <c r="T45" s="33">
        <f>T43*2</f>
        <v>5192</v>
      </c>
      <c r="U45" s="104" t="s">
        <v>331</v>
      </c>
    </row>
    <row r="46" spans="2:21" x14ac:dyDescent="0.25">
      <c r="R46" s="43" t="s">
        <v>455</v>
      </c>
      <c r="S46" s="105" t="s">
        <v>456</v>
      </c>
      <c r="T46" s="105" t="s">
        <v>457</v>
      </c>
      <c r="U46" s="105" t="s">
        <v>458</v>
      </c>
    </row>
    <row r="54" ht="18.75" customHeight="1" x14ac:dyDescent="0.25"/>
    <row r="55" ht="19.5" customHeight="1" x14ac:dyDescent="0.25"/>
  </sheetData>
  <sheetProtection password="C76D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workbookViewId="0">
      <selection activeCell="N3" sqref="N3"/>
    </sheetView>
  </sheetViews>
  <sheetFormatPr defaultRowHeight="15" x14ac:dyDescent="0.25"/>
  <cols>
    <col min="1" max="1" width="3.7109375" style="15" customWidth="1"/>
    <col min="2" max="2" width="37.42578125" customWidth="1"/>
    <col min="3" max="3" width="7.28515625" style="2" customWidth="1"/>
    <col min="4" max="4" width="7.85546875" style="2" customWidth="1"/>
    <col min="5" max="5" width="11" style="2" customWidth="1"/>
    <col min="6" max="6" width="11.42578125" style="70" customWidth="1"/>
    <col min="7" max="7" width="7.140625" style="2" customWidth="1"/>
    <col min="8" max="8" width="10.7109375" style="1" customWidth="1"/>
  </cols>
  <sheetData>
    <row r="1" spans="1:8" s="73" customFormat="1" ht="30" customHeight="1" thickBot="1" x14ac:dyDescent="0.3">
      <c r="A1" s="71"/>
      <c r="B1" s="72" t="s">
        <v>0</v>
      </c>
      <c r="C1" s="65" t="s">
        <v>350</v>
      </c>
      <c r="D1" s="65" t="s">
        <v>315</v>
      </c>
      <c r="E1" s="65" t="s">
        <v>313</v>
      </c>
      <c r="F1" s="66" t="s">
        <v>314</v>
      </c>
      <c r="G1" s="65" t="s">
        <v>186</v>
      </c>
      <c r="H1" s="65" t="s">
        <v>348</v>
      </c>
    </row>
    <row r="2" spans="1:8" x14ac:dyDescent="0.25">
      <c r="A2" s="12">
        <v>1</v>
      </c>
      <c r="B2" s="6" t="s">
        <v>1</v>
      </c>
      <c r="C2" s="8" t="s">
        <v>349</v>
      </c>
      <c r="D2" s="8" t="s">
        <v>2</v>
      </c>
      <c r="E2" s="8" t="s">
        <v>3</v>
      </c>
      <c r="F2" s="67" t="s">
        <v>4</v>
      </c>
      <c r="G2" s="8" t="s">
        <v>5</v>
      </c>
      <c r="H2" s="7"/>
    </row>
    <row r="3" spans="1:8" x14ac:dyDescent="0.25">
      <c r="A3" s="13">
        <v>2</v>
      </c>
      <c r="B3" s="3" t="s">
        <v>6</v>
      </c>
      <c r="C3" s="5" t="s">
        <v>351</v>
      </c>
      <c r="D3" s="5" t="s">
        <v>7</v>
      </c>
      <c r="E3" s="5" t="s">
        <v>8</v>
      </c>
      <c r="F3" s="68" t="s">
        <v>9</v>
      </c>
      <c r="G3" s="5" t="s">
        <v>10</v>
      </c>
      <c r="H3" s="4"/>
    </row>
    <row r="4" spans="1:8" x14ac:dyDescent="0.25">
      <c r="A4" s="13">
        <v>3</v>
      </c>
      <c r="B4" s="3" t="s">
        <v>11</v>
      </c>
      <c r="C4" s="5" t="s">
        <v>352</v>
      </c>
      <c r="D4" s="5" t="s">
        <v>7</v>
      </c>
      <c r="E4" s="5" t="s">
        <v>12</v>
      </c>
      <c r="F4" s="68" t="s">
        <v>13</v>
      </c>
      <c r="G4" s="5" t="s">
        <v>14</v>
      </c>
      <c r="H4" s="4"/>
    </row>
    <row r="5" spans="1:8" x14ac:dyDescent="0.25">
      <c r="A5" s="13">
        <v>4</v>
      </c>
      <c r="B5" s="3" t="s">
        <v>15</v>
      </c>
      <c r="C5" s="5" t="s">
        <v>353</v>
      </c>
      <c r="D5" s="5" t="s">
        <v>7</v>
      </c>
      <c r="E5" s="5" t="s">
        <v>16</v>
      </c>
      <c r="F5" s="68" t="s">
        <v>17</v>
      </c>
      <c r="G5" s="5" t="s">
        <v>18</v>
      </c>
      <c r="H5" s="4"/>
    </row>
    <row r="6" spans="1:8" x14ac:dyDescent="0.25">
      <c r="A6" s="13">
        <v>5</v>
      </c>
      <c r="B6" s="3" t="s">
        <v>19</v>
      </c>
      <c r="C6" s="5" t="s">
        <v>354</v>
      </c>
      <c r="D6" s="5" t="s">
        <v>7</v>
      </c>
      <c r="E6" s="5" t="s">
        <v>20</v>
      </c>
      <c r="F6" s="68" t="s">
        <v>21</v>
      </c>
      <c r="G6" s="5" t="s">
        <v>22</v>
      </c>
      <c r="H6" s="4"/>
    </row>
    <row r="7" spans="1:8" ht="15.75" thickBot="1" x14ac:dyDescent="0.3">
      <c r="A7" s="14">
        <v>6</v>
      </c>
      <c r="B7" s="9" t="s">
        <v>23</v>
      </c>
      <c r="C7" s="11" t="s">
        <v>355</v>
      </c>
      <c r="D7" s="11" t="s">
        <v>7</v>
      </c>
      <c r="E7" s="11" t="s">
        <v>24</v>
      </c>
      <c r="F7" s="69" t="s">
        <v>25</v>
      </c>
      <c r="G7" s="11" t="s">
        <v>26</v>
      </c>
      <c r="H7" s="10"/>
    </row>
    <row r="8" spans="1:8" x14ac:dyDescent="0.25">
      <c r="A8" s="12">
        <v>7</v>
      </c>
      <c r="B8" s="6" t="s">
        <v>27</v>
      </c>
      <c r="C8" s="8" t="s">
        <v>356</v>
      </c>
      <c r="D8" s="8" t="s">
        <v>2</v>
      </c>
      <c r="E8" s="8" t="s">
        <v>28</v>
      </c>
      <c r="F8" s="67" t="s">
        <v>29</v>
      </c>
      <c r="G8" s="8" t="s">
        <v>30</v>
      </c>
      <c r="H8" s="7"/>
    </row>
    <row r="9" spans="1:8" x14ac:dyDescent="0.25">
      <c r="A9" s="13">
        <v>8</v>
      </c>
      <c r="B9" s="3" t="s">
        <v>53</v>
      </c>
      <c r="C9" s="5" t="s">
        <v>357</v>
      </c>
      <c r="D9" s="5" t="s">
        <v>2</v>
      </c>
      <c r="E9" s="5" t="s">
        <v>31</v>
      </c>
      <c r="F9" s="68" t="s">
        <v>32</v>
      </c>
      <c r="G9" s="5" t="s">
        <v>33</v>
      </c>
      <c r="H9" s="4"/>
    </row>
    <row r="10" spans="1:8" x14ac:dyDescent="0.25">
      <c r="A10" s="13">
        <v>9</v>
      </c>
      <c r="B10" s="3" t="s">
        <v>54</v>
      </c>
      <c r="C10" s="5" t="s">
        <v>358</v>
      </c>
      <c r="D10" s="5" t="s">
        <v>7</v>
      </c>
      <c r="E10" s="5" t="s">
        <v>24</v>
      </c>
      <c r="F10" s="68" t="s">
        <v>34</v>
      </c>
      <c r="G10" s="5" t="s">
        <v>35</v>
      </c>
      <c r="H10" s="4"/>
    </row>
    <row r="11" spans="1:8" x14ac:dyDescent="0.25">
      <c r="A11" s="13">
        <v>10</v>
      </c>
      <c r="B11" s="3" t="s">
        <v>55</v>
      </c>
      <c r="C11" s="5" t="s">
        <v>359</v>
      </c>
      <c r="D11" s="5" t="s">
        <v>7</v>
      </c>
      <c r="E11" s="5" t="s">
        <v>36</v>
      </c>
      <c r="F11" s="68" t="s">
        <v>37</v>
      </c>
      <c r="G11" s="5" t="s">
        <v>38</v>
      </c>
      <c r="H11" s="4"/>
    </row>
    <row r="12" spans="1:8" x14ac:dyDescent="0.25">
      <c r="A12" s="13">
        <v>11</v>
      </c>
      <c r="B12" s="3" t="s">
        <v>56</v>
      </c>
      <c r="C12" s="5" t="s">
        <v>360</v>
      </c>
      <c r="D12" s="5" t="s">
        <v>7</v>
      </c>
      <c r="E12" s="5" t="s">
        <v>39</v>
      </c>
      <c r="F12" s="68" t="s">
        <v>40</v>
      </c>
      <c r="G12" s="5" t="s">
        <v>41</v>
      </c>
      <c r="H12" s="4"/>
    </row>
    <row r="13" spans="1:8" x14ac:dyDescent="0.25">
      <c r="A13" s="13">
        <v>12</v>
      </c>
      <c r="B13" s="3" t="s">
        <v>57</v>
      </c>
      <c r="C13" s="5" t="s">
        <v>361</v>
      </c>
      <c r="D13" s="5" t="s">
        <v>42</v>
      </c>
      <c r="E13" s="5" t="s">
        <v>43</v>
      </c>
      <c r="F13" s="68" t="s">
        <v>44</v>
      </c>
      <c r="G13" s="5" t="s">
        <v>45</v>
      </c>
      <c r="H13" s="4"/>
    </row>
    <row r="14" spans="1:8" ht="15.75" thickBot="1" x14ac:dyDescent="0.3">
      <c r="A14" s="14">
        <v>13</v>
      </c>
      <c r="B14" s="9" t="s">
        <v>58</v>
      </c>
      <c r="C14" s="11" t="s">
        <v>362</v>
      </c>
      <c r="D14" s="11" t="s">
        <v>42</v>
      </c>
      <c r="E14" s="11" t="s">
        <v>46</v>
      </c>
      <c r="F14" s="69" t="s">
        <v>32</v>
      </c>
      <c r="G14" s="11" t="s">
        <v>33</v>
      </c>
      <c r="H14" s="10"/>
    </row>
    <row r="15" spans="1:8" x14ac:dyDescent="0.25">
      <c r="A15" s="12">
        <v>14</v>
      </c>
      <c r="B15" s="6" t="s">
        <v>59</v>
      </c>
      <c r="C15" s="8" t="s">
        <v>363</v>
      </c>
      <c r="D15" s="8" t="s">
        <v>2</v>
      </c>
      <c r="E15" s="8" t="s">
        <v>47</v>
      </c>
      <c r="F15" s="67" t="s">
        <v>48</v>
      </c>
      <c r="G15" s="8" t="s">
        <v>185</v>
      </c>
      <c r="H15" s="7"/>
    </row>
    <row r="16" spans="1:8" x14ac:dyDescent="0.25">
      <c r="A16" s="13">
        <v>15</v>
      </c>
      <c r="B16" s="3" t="s">
        <v>60</v>
      </c>
      <c r="C16" s="5" t="s">
        <v>364</v>
      </c>
      <c r="D16" s="5" t="s">
        <v>52</v>
      </c>
      <c r="E16" s="5" t="s">
        <v>49</v>
      </c>
      <c r="F16" s="68" t="s">
        <v>50</v>
      </c>
      <c r="G16" s="5" t="s">
        <v>51</v>
      </c>
      <c r="H16" s="4"/>
    </row>
    <row r="17" spans="1:8" x14ac:dyDescent="0.25">
      <c r="A17" s="13">
        <v>16</v>
      </c>
      <c r="B17" s="3" t="s">
        <v>61</v>
      </c>
      <c r="C17" s="5" t="s">
        <v>365</v>
      </c>
      <c r="D17" s="5" t="s">
        <v>62</v>
      </c>
      <c r="E17" s="5" t="s">
        <v>63</v>
      </c>
      <c r="F17" s="68" t="s">
        <v>64</v>
      </c>
      <c r="G17" s="5" t="s">
        <v>65</v>
      </c>
      <c r="H17" s="4"/>
    </row>
    <row r="18" spans="1:8" x14ac:dyDescent="0.25">
      <c r="A18" s="13">
        <v>17</v>
      </c>
      <c r="B18" s="3" t="s">
        <v>74</v>
      </c>
      <c r="C18" s="5" t="s">
        <v>366</v>
      </c>
      <c r="D18" s="5" t="s">
        <v>2</v>
      </c>
      <c r="E18" s="5" t="s">
        <v>66</v>
      </c>
      <c r="F18" s="68" t="s">
        <v>67</v>
      </c>
      <c r="G18" s="5" t="s">
        <v>68</v>
      </c>
      <c r="H18" s="4"/>
    </row>
    <row r="19" spans="1:8" x14ac:dyDescent="0.25">
      <c r="A19" s="13">
        <v>18</v>
      </c>
      <c r="B19" s="3" t="s">
        <v>75</v>
      </c>
      <c r="C19" s="5" t="s">
        <v>367</v>
      </c>
      <c r="D19" s="5" t="s">
        <v>2</v>
      </c>
      <c r="E19" s="5" t="s">
        <v>66</v>
      </c>
      <c r="F19" s="68" t="s">
        <v>64</v>
      </c>
      <c r="G19" s="5" t="s">
        <v>65</v>
      </c>
      <c r="H19" s="4"/>
    </row>
    <row r="20" spans="1:8" x14ac:dyDescent="0.25">
      <c r="A20" s="13">
        <v>19</v>
      </c>
      <c r="B20" s="3" t="s">
        <v>76</v>
      </c>
      <c r="C20" s="5" t="s">
        <v>368</v>
      </c>
      <c r="D20" s="5" t="s">
        <v>2</v>
      </c>
      <c r="E20" s="5" t="s">
        <v>3</v>
      </c>
      <c r="F20" s="68" t="s">
        <v>69</v>
      </c>
      <c r="G20" s="5" t="s">
        <v>70</v>
      </c>
      <c r="H20" s="4"/>
    </row>
    <row r="21" spans="1:8" x14ac:dyDescent="0.25">
      <c r="A21" s="13">
        <v>20</v>
      </c>
      <c r="B21" s="3" t="s">
        <v>77</v>
      </c>
      <c r="C21" s="5" t="s">
        <v>369</v>
      </c>
      <c r="D21" s="5" t="s">
        <v>2</v>
      </c>
      <c r="E21" s="5" t="s">
        <v>71</v>
      </c>
      <c r="F21" s="68" t="s">
        <v>72</v>
      </c>
      <c r="G21" s="5" t="s">
        <v>73</v>
      </c>
      <c r="H21" s="4"/>
    </row>
    <row r="22" spans="1:8" ht="15.75" thickBot="1" x14ac:dyDescent="0.3">
      <c r="A22" s="14">
        <v>21</v>
      </c>
      <c r="B22" s="9" t="s">
        <v>78</v>
      </c>
      <c r="C22" s="11" t="s">
        <v>370</v>
      </c>
      <c r="D22" s="11" t="s">
        <v>2</v>
      </c>
      <c r="E22" s="11" t="s">
        <v>66</v>
      </c>
      <c r="F22" s="69" t="s">
        <v>67</v>
      </c>
      <c r="G22" s="11" t="s">
        <v>68</v>
      </c>
      <c r="H22" s="10"/>
    </row>
    <row r="23" spans="1:8" x14ac:dyDescent="0.25">
      <c r="A23" s="12">
        <v>22</v>
      </c>
      <c r="B23" s="6" t="s">
        <v>79</v>
      </c>
      <c r="C23" s="8" t="s">
        <v>371</v>
      </c>
      <c r="D23" s="8" t="s">
        <v>2</v>
      </c>
      <c r="E23" s="8" t="s">
        <v>80</v>
      </c>
      <c r="F23" s="67" t="s">
        <v>81</v>
      </c>
      <c r="G23" s="8" t="s">
        <v>82</v>
      </c>
      <c r="H23" s="7"/>
    </row>
    <row r="24" spans="1:8" x14ac:dyDescent="0.25">
      <c r="A24" s="13">
        <v>23</v>
      </c>
      <c r="B24" s="3" t="s">
        <v>94</v>
      </c>
      <c r="C24" s="5" t="s">
        <v>372</v>
      </c>
      <c r="D24" s="5" t="s">
        <v>2</v>
      </c>
      <c r="E24" s="5" t="s">
        <v>83</v>
      </c>
      <c r="F24" s="68" t="s">
        <v>48</v>
      </c>
      <c r="G24" s="5" t="s">
        <v>84</v>
      </c>
      <c r="H24" s="4"/>
    </row>
    <row r="25" spans="1:8" x14ac:dyDescent="0.25">
      <c r="A25" s="13">
        <v>24</v>
      </c>
      <c r="B25" s="3" t="s">
        <v>95</v>
      </c>
      <c r="C25" s="5" t="s">
        <v>373</v>
      </c>
      <c r="D25" s="5" t="s">
        <v>62</v>
      </c>
      <c r="E25" s="5" t="s">
        <v>80</v>
      </c>
      <c r="F25" s="68" t="s">
        <v>81</v>
      </c>
      <c r="G25" s="5" t="s">
        <v>82</v>
      </c>
      <c r="H25" s="4"/>
    </row>
    <row r="26" spans="1:8" x14ac:dyDescent="0.25">
      <c r="A26" s="13">
        <v>25</v>
      </c>
      <c r="B26" s="3" t="s">
        <v>96</v>
      </c>
      <c r="C26" s="5" t="s">
        <v>374</v>
      </c>
      <c r="D26" s="5" t="s">
        <v>2</v>
      </c>
      <c r="E26" s="5" t="s">
        <v>85</v>
      </c>
      <c r="F26" s="68" t="s">
        <v>86</v>
      </c>
      <c r="G26" s="5" t="s">
        <v>87</v>
      </c>
      <c r="H26" s="4"/>
    </row>
    <row r="27" spans="1:8" x14ac:dyDescent="0.25">
      <c r="A27" s="13">
        <v>26</v>
      </c>
      <c r="B27" s="3" t="s">
        <v>97</v>
      </c>
      <c r="C27" s="5" t="s">
        <v>375</v>
      </c>
      <c r="D27" s="5" t="s">
        <v>2</v>
      </c>
      <c r="E27" s="5" t="s">
        <v>88</v>
      </c>
      <c r="F27" s="68" t="s">
        <v>89</v>
      </c>
      <c r="G27" s="5" t="s">
        <v>90</v>
      </c>
      <c r="H27" s="4"/>
    </row>
    <row r="28" spans="1:8" ht="15.75" thickBot="1" x14ac:dyDescent="0.3">
      <c r="A28" s="14">
        <v>27</v>
      </c>
      <c r="B28" s="9" t="s">
        <v>98</v>
      </c>
      <c r="C28" s="11" t="s">
        <v>376</v>
      </c>
      <c r="D28" s="11" t="s">
        <v>62</v>
      </c>
      <c r="E28" s="11" t="s">
        <v>91</v>
      </c>
      <c r="F28" s="69" t="s">
        <v>92</v>
      </c>
      <c r="G28" s="11" t="s">
        <v>93</v>
      </c>
      <c r="H28" s="10"/>
    </row>
    <row r="29" spans="1:8" x14ac:dyDescent="0.25">
      <c r="A29" s="12">
        <v>28</v>
      </c>
      <c r="B29" s="6" t="s">
        <v>99</v>
      </c>
      <c r="C29" s="8" t="s">
        <v>377</v>
      </c>
      <c r="D29" s="8" t="s">
        <v>100</v>
      </c>
      <c r="E29" s="8" t="s">
        <v>101</v>
      </c>
      <c r="F29" s="67" t="s">
        <v>102</v>
      </c>
      <c r="G29" s="8" t="s">
        <v>103</v>
      </c>
      <c r="H29" s="7"/>
    </row>
    <row r="30" spans="1:8" x14ac:dyDescent="0.25">
      <c r="A30" s="13">
        <v>29</v>
      </c>
      <c r="B30" s="3" t="s">
        <v>127</v>
      </c>
      <c r="C30" s="5" t="s">
        <v>378</v>
      </c>
      <c r="D30" s="5" t="s">
        <v>100</v>
      </c>
      <c r="E30" s="5" t="s">
        <v>104</v>
      </c>
      <c r="F30" s="68" t="s">
        <v>105</v>
      </c>
      <c r="G30" s="5" t="s">
        <v>106</v>
      </c>
      <c r="H30" s="4"/>
    </row>
    <row r="31" spans="1:8" x14ac:dyDescent="0.25">
      <c r="A31" s="13">
        <v>30</v>
      </c>
      <c r="B31" s="3" t="s">
        <v>128</v>
      </c>
      <c r="C31" s="5" t="s">
        <v>379</v>
      </c>
      <c r="D31" s="5" t="s">
        <v>62</v>
      </c>
      <c r="E31" s="5" t="s">
        <v>107</v>
      </c>
      <c r="F31" s="68" t="s">
        <v>108</v>
      </c>
      <c r="G31" s="5" t="s">
        <v>109</v>
      </c>
      <c r="H31" s="4"/>
    </row>
    <row r="32" spans="1:8" x14ac:dyDescent="0.25">
      <c r="A32" s="13">
        <v>31</v>
      </c>
      <c r="B32" s="3" t="s">
        <v>129</v>
      </c>
      <c r="C32" s="5" t="s">
        <v>380</v>
      </c>
      <c r="D32" s="5" t="s">
        <v>100</v>
      </c>
      <c r="E32" s="5" t="s">
        <v>110</v>
      </c>
      <c r="F32" s="68" t="s">
        <v>111</v>
      </c>
      <c r="G32" s="5" t="s">
        <v>112</v>
      </c>
      <c r="H32" s="4"/>
    </row>
    <row r="33" spans="1:8" x14ac:dyDescent="0.25">
      <c r="A33" s="13">
        <v>32</v>
      </c>
      <c r="B33" s="3" t="s">
        <v>130</v>
      </c>
      <c r="C33" s="5" t="s">
        <v>381</v>
      </c>
      <c r="D33" s="5" t="s">
        <v>113</v>
      </c>
      <c r="E33" s="5" t="s">
        <v>83</v>
      </c>
      <c r="F33" s="68" t="s">
        <v>48</v>
      </c>
      <c r="G33" s="5" t="s">
        <v>114</v>
      </c>
      <c r="H33" s="4"/>
    </row>
    <row r="34" spans="1:8" x14ac:dyDescent="0.25">
      <c r="A34" s="13">
        <v>33</v>
      </c>
      <c r="B34" s="3" t="s">
        <v>131</v>
      </c>
      <c r="C34" s="5" t="s">
        <v>382</v>
      </c>
      <c r="D34" s="5" t="s">
        <v>42</v>
      </c>
      <c r="E34" s="5" t="s">
        <v>115</v>
      </c>
      <c r="F34" s="68" t="s">
        <v>116</v>
      </c>
      <c r="G34" s="5" t="s">
        <v>117</v>
      </c>
      <c r="H34" s="4"/>
    </row>
    <row r="35" spans="1:8" x14ac:dyDescent="0.25">
      <c r="A35" s="13">
        <v>34</v>
      </c>
      <c r="B35" s="3" t="s">
        <v>449</v>
      </c>
      <c r="C35" s="5" t="s">
        <v>383</v>
      </c>
      <c r="D35" s="5" t="s">
        <v>42</v>
      </c>
      <c r="E35" s="5" t="s">
        <v>115</v>
      </c>
      <c r="F35" s="68" t="s">
        <v>40</v>
      </c>
      <c r="G35" s="5" t="s">
        <v>117</v>
      </c>
      <c r="H35" s="4"/>
    </row>
    <row r="36" spans="1:8" x14ac:dyDescent="0.25">
      <c r="A36" s="13">
        <v>35</v>
      </c>
      <c r="B36" s="3" t="s">
        <v>132</v>
      </c>
      <c r="C36" s="5" t="s">
        <v>384</v>
      </c>
      <c r="D36" s="5" t="s">
        <v>42</v>
      </c>
      <c r="E36" s="5" t="s">
        <v>118</v>
      </c>
      <c r="F36" s="68" t="s">
        <v>119</v>
      </c>
      <c r="G36" s="5" t="s">
        <v>120</v>
      </c>
      <c r="H36" s="4"/>
    </row>
    <row r="37" spans="1:8" ht="15.75" thickBot="1" x14ac:dyDescent="0.3">
      <c r="A37" s="14">
        <v>36</v>
      </c>
      <c r="B37" s="9" t="s">
        <v>133</v>
      </c>
      <c r="C37" s="11" t="s">
        <v>385</v>
      </c>
      <c r="D37" s="11" t="s">
        <v>42</v>
      </c>
      <c r="E37" s="11" t="s">
        <v>121</v>
      </c>
      <c r="F37" s="69" t="s">
        <v>122</v>
      </c>
      <c r="G37" s="11" t="s">
        <v>123</v>
      </c>
      <c r="H37" s="10"/>
    </row>
    <row r="38" spans="1:8" x14ac:dyDescent="0.25">
      <c r="A38" s="12">
        <v>37</v>
      </c>
      <c r="B38" s="6" t="s">
        <v>134</v>
      </c>
      <c r="C38" s="8" t="s">
        <v>386</v>
      </c>
      <c r="D38" s="8" t="s">
        <v>113</v>
      </c>
      <c r="E38" s="8" t="s">
        <v>124</v>
      </c>
      <c r="F38" s="67" t="s">
        <v>125</v>
      </c>
      <c r="G38" s="8" t="s">
        <v>126</v>
      </c>
      <c r="H38" s="7"/>
    </row>
    <row r="39" spans="1:8" x14ac:dyDescent="0.25">
      <c r="A39" s="13">
        <v>38</v>
      </c>
      <c r="B39" s="3" t="s">
        <v>135</v>
      </c>
      <c r="C39" s="5" t="s">
        <v>387</v>
      </c>
      <c r="D39" s="5" t="s">
        <v>100</v>
      </c>
      <c r="E39" s="5" t="s">
        <v>136</v>
      </c>
      <c r="F39" s="68" t="s">
        <v>137</v>
      </c>
      <c r="G39" s="5" t="s">
        <v>138</v>
      </c>
      <c r="H39" s="4"/>
    </row>
    <row r="40" spans="1:8" x14ac:dyDescent="0.25">
      <c r="A40" s="13">
        <v>39</v>
      </c>
      <c r="B40" s="3" t="s">
        <v>152</v>
      </c>
      <c r="C40" s="5" t="s">
        <v>388</v>
      </c>
      <c r="D40" s="5" t="s">
        <v>100</v>
      </c>
      <c r="E40" s="5" t="s">
        <v>139</v>
      </c>
      <c r="F40" s="68" t="s">
        <v>140</v>
      </c>
      <c r="G40" s="5" t="s">
        <v>141</v>
      </c>
      <c r="H40" s="4"/>
    </row>
    <row r="41" spans="1:8" x14ac:dyDescent="0.25">
      <c r="A41" s="13">
        <v>40</v>
      </c>
      <c r="B41" s="3" t="s">
        <v>151</v>
      </c>
      <c r="C41" s="5" t="s">
        <v>389</v>
      </c>
      <c r="D41" s="5" t="s">
        <v>100</v>
      </c>
      <c r="E41" s="5" t="s">
        <v>142</v>
      </c>
      <c r="F41" s="68" t="s">
        <v>143</v>
      </c>
      <c r="G41" s="5" t="s">
        <v>144</v>
      </c>
      <c r="H41" s="4"/>
    </row>
    <row r="42" spans="1:8" x14ac:dyDescent="0.25">
      <c r="A42" s="13">
        <v>41</v>
      </c>
      <c r="B42" s="3" t="s">
        <v>153</v>
      </c>
      <c r="C42" s="5" t="s">
        <v>390</v>
      </c>
      <c r="D42" s="5" t="s">
        <v>145</v>
      </c>
      <c r="E42" s="5" t="s">
        <v>146</v>
      </c>
      <c r="F42" s="68" t="s">
        <v>147</v>
      </c>
      <c r="G42" s="5" t="s">
        <v>148</v>
      </c>
      <c r="H42" s="4"/>
    </row>
    <row r="43" spans="1:8" ht="15.75" thickBot="1" x14ac:dyDescent="0.3">
      <c r="A43" s="14">
        <v>42</v>
      </c>
      <c r="B43" s="9" t="s">
        <v>154</v>
      </c>
      <c r="C43" s="11" t="s">
        <v>391</v>
      </c>
      <c r="D43" s="11" t="s">
        <v>100</v>
      </c>
      <c r="E43" s="11" t="s">
        <v>149</v>
      </c>
      <c r="F43" s="69" t="s">
        <v>150</v>
      </c>
      <c r="G43" s="11" t="s">
        <v>171</v>
      </c>
      <c r="H43" s="10"/>
    </row>
    <row r="44" spans="1:8" x14ac:dyDescent="0.25">
      <c r="A44" s="12">
        <v>43</v>
      </c>
      <c r="B44" s="6" t="s">
        <v>155</v>
      </c>
      <c r="C44" s="8" t="s">
        <v>392</v>
      </c>
      <c r="D44" s="8" t="s">
        <v>100</v>
      </c>
      <c r="E44" s="8" t="s">
        <v>136</v>
      </c>
      <c r="F44" s="67" t="s">
        <v>137</v>
      </c>
      <c r="G44" s="8" t="s">
        <v>138</v>
      </c>
      <c r="H44" s="7"/>
    </row>
    <row r="45" spans="1:8" x14ac:dyDescent="0.25">
      <c r="A45" s="13">
        <v>44</v>
      </c>
      <c r="B45" s="3" t="s">
        <v>172</v>
      </c>
      <c r="C45" s="5" t="s">
        <v>393</v>
      </c>
      <c r="D45" s="5" t="s">
        <v>42</v>
      </c>
      <c r="E45" s="5" t="s">
        <v>156</v>
      </c>
      <c r="F45" s="68" t="s">
        <v>13</v>
      </c>
      <c r="G45" s="5" t="s">
        <v>157</v>
      </c>
      <c r="H45" s="4"/>
    </row>
    <row r="46" spans="1:8" x14ac:dyDescent="0.25">
      <c r="A46" s="13">
        <v>45</v>
      </c>
      <c r="B46" s="3" t="s">
        <v>173</v>
      </c>
      <c r="C46" s="5" t="s">
        <v>394</v>
      </c>
      <c r="D46" s="5" t="s">
        <v>113</v>
      </c>
      <c r="E46" s="5" t="s">
        <v>104</v>
      </c>
      <c r="F46" s="68" t="s">
        <v>105</v>
      </c>
      <c r="G46" s="5" t="s">
        <v>106</v>
      </c>
      <c r="H46" s="4"/>
    </row>
    <row r="47" spans="1:8" x14ac:dyDescent="0.25">
      <c r="A47" s="13">
        <v>46</v>
      </c>
      <c r="B47" s="3" t="s">
        <v>174</v>
      </c>
      <c r="C47" s="5" t="s">
        <v>395</v>
      </c>
      <c r="D47" s="5" t="s">
        <v>145</v>
      </c>
      <c r="E47" s="5" t="s">
        <v>146</v>
      </c>
      <c r="F47" s="68" t="s">
        <v>147</v>
      </c>
      <c r="G47" s="5" t="s">
        <v>148</v>
      </c>
      <c r="H47" s="4"/>
    </row>
    <row r="48" spans="1:8" x14ac:dyDescent="0.25">
      <c r="A48" s="13">
        <v>47</v>
      </c>
      <c r="B48" s="3" t="s">
        <v>175</v>
      </c>
      <c r="C48" s="5" t="s">
        <v>396</v>
      </c>
      <c r="D48" s="5" t="s">
        <v>158</v>
      </c>
      <c r="E48" s="5" t="s">
        <v>159</v>
      </c>
      <c r="F48" s="68" t="s">
        <v>160</v>
      </c>
      <c r="G48" s="5" t="s">
        <v>161</v>
      </c>
      <c r="H48" s="4"/>
    </row>
    <row r="49" spans="1:8" x14ac:dyDescent="0.25">
      <c r="A49" s="13">
        <v>48</v>
      </c>
      <c r="B49" s="3" t="s">
        <v>176</v>
      </c>
      <c r="C49" s="5" t="s">
        <v>397</v>
      </c>
      <c r="D49" s="5" t="s">
        <v>158</v>
      </c>
      <c r="E49" s="5" t="s">
        <v>159</v>
      </c>
      <c r="F49" s="68" t="s">
        <v>160</v>
      </c>
      <c r="G49" s="5" t="s">
        <v>161</v>
      </c>
      <c r="H49" s="4"/>
    </row>
    <row r="50" spans="1:8" x14ac:dyDescent="0.25">
      <c r="A50" s="13">
        <v>49</v>
      </c>
      <c r="B50" s="3" t="s">
        <v>177</v>
      </c>
      <c r="C50" s="5" t="s">
        <v>398</v>
      </c>
      <c r="D50" s="5" t="s">
        <v>113</v>
      </c>
      <c r="E50" s="5" t="s">
        <v>162</v>
      </c>
      <c r="F50" s="68" t="s">
        <v>163</v>
      </c>
      <c r="G50" s="5" t="s">
        <v>164</v>
      </c>
      <c r="H50" s="4"/>
    </row>
    <row r="51" spans="1:8" x14ac:dyDescent="0.25">
      <c r="A51" s="13">
        <v>50</v>
      </c>
      <c r="B51" s="3" t="s">
        <v>178</v>
      </c>
      <c r="C51" s="5" t="s">
        <v>399</v>
      </c>
      <c r="D51" s="5" t="s">
        <v>113</v>
      </c>
      <c r="E51" s="5" t="s">
        <v>165</v>
      </c>
      <c r="F51" s="68" t="s">
        <v>166</v>
      </c>
      <c r="G51" s="5" t="s">
        <v>167</v>
      </c>
      <c r="H51" s="4"/>
    </row>
    <row r="52" spans="1:8" x14ac:dyDescent="0.25">
      <c r="A52" s="13">
        <v>51</v>
      </c>
      <c r="B52" s="3" t="s">
        <v>179</v>
      </c>
      <c r="C52" s="5" t="s">
        <v>400</v>
      </c>
      <c r="D52" s="5" t="s">
        <v>113</v>
      </c>
      <c r="E52" s="5" t="s">
        <v>168</v>
      </c>
      <c r="F52" s="68" t="s">
        <v>169</v>
      </c>
      <c r="G52" s="5" t="s">
        <v>170</v>
      </c>
      <c r="H52" s="4"/>
    </row>
    <row r="53" spans="1:8" ht="15.75" thickBot="1" x14ac:dyDescent="0.3">
      <c r="A53" s="14">
        <v>52</v>
      </c>
      <c r="B53" s="9" t="s">
        <v>180</v>
      </c>
      <c r="C53" s="11" t="s">
        <v>401</v>
      </c>
      <c r="D53" s="11" t="s">
        <v>113</v>
      </c>
      <c r="E53" s="11" t="s">
        <v>149</v>
      </c>
      <c r="F53" s="69" t="s">
        <v>150</v>
      </c>
      <c r="G53" s="11" t="s">
        <v>171</v>
      </c>
      <c r="H53" s="10"/>
    </row>
    <row r="54" spans="1:8" x14ac:dyDescent="0.25">
      <c r="A54" s="74"/>
      <c r="B54" s="78" t="s">
        <v>408</v>
      </c>
      <c r="C54" s="75"/>
      <c r="D54" s="75"/>
      <c r="E54" s="75"/>
      <c r="F54" s="76"/>
      <c r="G54" s="75"/>
      <c r="H54" s="77"/>
    </row>
    <row r="55" spans="1:8" x14ac:dyDescent="0.25">
      <c r="A55" s="12">
        <v>53</v>
      </c>
      <c r="B55" s="83" t="s">
        <v>451</v>
      </c>
      <c r="C55" s="8" t="s">
        <v>411</v>
      </c>
      <c r="D55" s="67" t="s">
        <v>409</v>
      </c>
      <c r="E55" s="8" t="s">
        <v>410</v>
      </c>
      <c r="F55" s="67" t="s">
        <v>410</v>
      </c>
      <c r="G55" s="79">
        <v>0</v>
      </c>
      <c r="H55" s="7"/>
    </row>
    <row r="56" spans="1:8" x14ac:dyDescent="0.25">
      <c r="A56" s="12">
        <v>54</v>
      </c>
      <c r="B56" s="6" t="s">
        <v>402</v>
      </c>
      <c r="C56" s="81" t="s">
        <v>448</v>
      </c>
      <c r="D56" s="8" t="s">
        <v>187</v>
      </c>
      <c r="E56" s="8" t="s">
        <v>188</v>
      </c>
      <c r="F56" s="67" t="s">
        <v>189</v>
      </c>
      <c r="G56" s="8" t="s">
        <v>190</v>
      </c>
      <c r="H56" s="7"/>
    </row>
    <row r="57" spans="1:8" x14ac:dyDescent="0.25">
      <c r="A57" s="12">
        <v>55</v>
      </c>
      <c r="B57" s="3" t="s">
        <v>403</v>
      </c>
      <c r="C57" s="81" t="s">
        <v>448</v>
      </c>
      <c r="D57" s="5" t="s">
        <v>187</v>
      </c>
      <c r="E57" s="5" t="s">
        <v>188</v>
      </c>
      <c r="F57" s="68" t="s">
        <v>189</v>
      </c>
      <c r="G57" s="5" t="s">
        <v>190</v>
      </c>
      <c r="H57" s="7"/>
    </row>
    <row r="58" spans="1:8" x14ac:dyDescent="0.25">
      <c r="A58" s="12">
        <v>56</v>
      </c>
      <c r="B58" s="3" t="s">
        <v>404</v>
      </c>
      <c r="C58" s="81" t="s">
        <v>448</v>
      </c>
      <c r="D58" s="8" t="s">
        <v>181</v>
      </c>
      <c r="E58" s="8" t="s">
        <v>182</v>
      </c>
      <c r="F58" s="67" t="s">
        <v>183</v>
      </c>
      <c r="G58" s="8" t="s">
        <v>184</v>
      </c>
      <c r="H58" s="7"/>
    </row>
    <row r="59" spans="1:8" x14ac:dyDescent="0.25">
      <c r="A59" s="12">
        <v>57</v>
      </c>
      <c r="B59" s="3" t="s">
        <v>405</v>
      </c>
      <c r="C59" s="81" t="s">
        <v>448</v>
      </c>
      <c r="D59" s="5" t="s">
        <v>187</v>
      </c>
      <c r="E59" s="5" t="s">
        <v>188</v>
      </c>
      <c r="F59" s="68" t="s">
        <v>189</v>
      </c>
      <c r="G59" s="5" t="s">
        <v>190</v>
      </c>
      <c r="H59" s="7"/>
    </row>
    <row r="60" spans="1:8" x14ac:dyDescent="0.25">
      <c r="A60" s="13">
        <v>58</v>
      </c>
      <c r="B60" s="3" t="s">
        <v>406</v>
      </c>
      <c r="C60" s="81" t="s">
        <v>448</v>
      </c>
      <c r="D60" s="5" t="s">
        <v>187</v>
      </c>
      <c r="E60" s="5" t="s">
        <v>188</v>
      </c>
      <c r="F60" s="68" t="s">
        <v>189</v>
      </c>
      <c r="G60" s="5" t="s">
        <v>190</v>
      </c>
      <c r="H60" s="7"/>
    </row>
    <row r="61" spans="1:8" ht="15.75" thickBot="1" x14ac:dyDescent="0.3">
      <c r="A61" s="80">
        <v>59</v>
      </c>
      <c r="B61" s="9" t="s">
        <v>407</v>
      </c>
      <c r="C61" s="82" t="s">
        <v>448</v>
      </c>
      <c r="D61" s="11" t="s">
        <v>181</v>
      </c>
      <c r="E61" s="11" t="s">
        <v>182</v>
      </c>
      <c r="F61" s="69" t="s">
        <v>183</v>
      </c>
      <c r="G61" s="11" t="s">
        <v>184</v>
      </c>
      <c r="H61" s="10"/>
    </row>
    <row r="62" spans="1:8" x14ac:dyDescent="0.25">
      <c r="A62" s="12">
        <v>60</v>
      </c>
      <c r="B62" s="6" t="s">
        <v>191</v>
      </c>
      <c r="C62" s="8" t="s">
        <v>412</v>
      </c>
      <c r="D62" s="8" t="s">
        <v>192</v>
      </c>
      <c r="E62" s="8" t="s">
        <v>193</v>
      </c>
      <c r="F62" s="67" t="s">
        <v>194</v>
      </c>
      <c r="G62" s="8" t="s">
        <v>195</v>
      </c>
      <c r="H62" s="7"/>
    </row>
    <row r="63" spans="1:8" x14ac:dyDescent="0.25">
      <c r="A63" s="13">
        <v>61</v>
      </c>
      <c r="B63" s="3" t="s">
        <v>239</v>
      </c>
      <c r="C63" s="5" t="s">
        <v>413</v>
      </c>
      <c r="D63" s="5" t="s">
        <v>196</v>
      </c>
      <c r="E63" s="5" t="s">
        <v>197</v>
      </c>
      <c r="F63" s="68" t="s">
        <v>198</v>
      </c>
      <c r="G63" s="5" t="s">
        <v>199</v>
      </c>
      <c r="H63" s="4"/>
    </row>
    <row r="64" spans="1:8" x14ac:dyDescent="0.25">
      <c r="A64" s="13">
        <v>62</v>
      </c>
      <c r="B64" s="3" t="s">
        <v>240</v>
      </c>
      <c r="C64" s="5" t="s">
        <v>414</v>
      </c>
      <c r="D64" s="5" t="s">
        <v>200</v>
      </c>
      <c r="E64" s="5" t="s">
        <v>201</v>
      </c>
      <c r="F64" s="68" t="s">
        <v>202</v>
      </c>
      <c r="G64" s="5" t="s">
        <v>203</v>
      </c>
      <c r="H64" s="4"/>
    </row>
    <row r="65" spans="1:8" x14ac:dyDescent="0.25">
      <c r="A65" s="13">
        <v>63</v>
      </c>
      <c r="B65" s="3" t="s">
        <v>241</v>
      </c>
      <c r="C65" s="5" t="s">
        <v>415</v>
      </c>
      <c r="D65" s="5" t="s">
        <v>204</v>
      </c>
      <c r="E65" s="5" t="s">
        <v>201</v>
      </c>
      <c r="F65" s="68" t="s">
        <v>202</v>
      </c>
      <c r="G65" s="5" t="s">
        <v>203</v>
      </c>
      <c r="H65" s="4"/>
    </row>
    <row r="66" spans="1:8" x14ac:dyDescent="0.25">
      <c r="A66" s="13">
        <v>64</v>
      </c>
      <c r="B66" s="3" t="s">
        <v>242</v>
      </c>
      <c r="C66" s="5" t="s">
        <v>416</v>
      </c>
      <c r="D66" s="5" t="s">
        <v>204</v>
      </c>
      <c r="E66" s="5" t="s">
        <v>205</v>
      </c>
      <c r="F66" s="68" t="s">
        <v>206</v>
      </c>
      <c r="G66" s="5" t="s">
        <v>207</v>
      </c>
      <c r="H66" s="4"/>
    </row>
    <row r="67" spans="1:8" x14ac:dyDescent="0.25">
      <c r="A67" s="13">
        <v>65</v>
      </c>
      <c r="B67" s="3" t="s">
        <v>243</v>
      </c>
      <c r="C67" s="5" t="s">
        <v>417</v>
      </c>
      <c r="D67" s="5" t="s">
        <v>158</v>
      </c>
      <c r="E67" s="5" t="s">
        <v>208</v>
      </c>
      <c r="F67" s="68" t="s">
        <v>209</v>
      </c>
      <c r="G67" s="5" t="s">
        <v>210</v>
      </c>
      <c r="H67" s="4"/>
    </row>
    <row r="68" spans="1:8" x14ac:dyDescent="0.25">
      <c r="A68" s="13">
        <v>66</v>
      </c>
      <c r="B68" s="3" t="s">
        <v>244</v>
      </c>
      <c r="C68" s="5" t="s">
        <v>418</v>
      </c>
      <c r="D68" s="5" t="s">
        <v>158</v>
      </c>
      <c r="E68" s="5" t="s">
        <v>208</v>
      </c>
      <c r="F68" s="68" t="s">
        <v>209</v>
      </c>
      <c r="G68" s="5" t="s">
        <v>210</v>
      </c>
      <c r="H68" s="4"/>
    </row>
    <row r="69" spans="1:8" x14ac:dyDescent="0.25">
      <c r="A69" s="13">
        <v>67</v>
      </c>
      <c r="B69" s="3" t="s">
        <v>316</v>
      </c>
      <c r="C69" s="5" t="s">
        <v>419</v>
      </c>
      <c r="D69" s="5" t="s">
        <v>196</v>
      </c>
      <c r="E69" s="5" t="s">
        <v>211</v>
      </c>
      <c r="F69" s="68" t="s">
        <v>212</v>
      </c>
      <c r="G69" s="5" t="s">
        <v>213</v>
      </c>
      <c r="H69" s="4"/>
    </row>
    <row r="70" spans="1:8" x14ac:dyDescent="0.25">
      <c r="A70" s="13">
        <v>68</v>
      </c>
      <c r="B70" s="3" t="s">
        <v>245</v>
      </c>
      <c r="C70" s="5" t="s">
        <v>420</v>
      </c>
      <c r="D70" s="5" t="s">
        <v>214</v>
      </c>
      <c r="E70" s="5" t="s">
        <v>215</v>
      </c>
      <c r="F70" s="68" t="s">
        <v>216</v>
      </c>
      <c r="G70" s="5" t="s">
        <v>217</v>
      </c>
      <c r="H70" s="4"/>
    </row>
    <row r="71" spans="1:8" x14ac:dyDescent="0.25">
      <c r="A71" s="13">
        <v>69</v>
      </c>
      <c r="B71" s="3" t="s">
        <v>133</v>
      </c>
      <c r="C71" s="5" t="s">
        <v>421</v>
      </c>
      <c r="D71" s="5" t="s">
        <v>113</v>
      </c>
      <c r="E71" s="5" t="s">
        <v>201</v>
      </c>
      <c r="F71" s="68" t="s">
        <v>202</v>
      </c>
      <c r="G71" s="5" t="s">
        <v>203</v>
      </c>
      <c r="H71" s="4"/>
    </row>
    <row r="72" spans="1:8" x14ac:dyDescent="0.25">
      <c r="A72" s="13">
        <v>70</v>
      </c>
      <c r="B72" s="3" t="s">
        <v>246</v>
      </c>
      <c r="C72" s="5" t="s">
        <v>422</v>
      </c>
      <c r="D72" s="5" t="s">
        <v>113</v>
      </c>
      <c r="E72" s="5" t="s">
        <v>201</v>
      </c>
      <c r="F72" s="68" t="s">
        <v>202</v>
      </c>
      <c r="G72" s="5" t="s">
        <v>203</v>
      </c>
      <c r="H72" s="4"/>
    </row>
    <row r="73" spans="1:8" x14ac:dyDescent="0.25">
      <c r="A73" s="13">
        <v>71</v>
      </c>
      <c r="B73" s="3" t="s">
        <v>247</v>
      </c>
      <c r="C73" s="5" t="s">
        <v>423</v>
      </c>
      <c r="D73" s="5" t="s">
        <v>218</v>
      </c>
      <c r="E73" s="5" t="s">
        <v>219</v>
      </c>
      <c r="F73" s="68" t="s">
        <v>220</v>
      </c>
      <c r="G73" s="5" t="s">
        <v>221</v>
      </c>
      <c r="H73" s="4"/>
    </row>
    <row r="74" spans="1:8" x14ac:dyDescent="0.25">
      <c r="A74" s="13">
        <v>72</v>
      </c>
      <c r="B74" s="3" t="s">
        <v>248</v>
      </c>
      <c r="C74" s="5" t="s">
        <v>424</v>
      </c>
      <c r="D74" s="5" t="s">
        <v>113</v>
      </c>
      <c r="E74" s="5" t="s">
        <v>222</v>
      </c>
      <c r="F74" s="68" t="s">
        <v>223</v>
      </c>
      <c r="G74" s="5" t="s">
        <v>224</v>
      </c>
      <c r="H74" s="4"/>
    </row>
    <row r="75" spans="1:8" x14ac:dyDescent="0.25">
      <c r="A75" s="13">
        <v>73</v>
      </c>
      <c r="B75" s="3" t="s">
        <v>249</v>
      </c>
      <c r="C75" s="5" t="s">
        <v>425</v>
      </c>
      <c r="D75" s="5" t="s">
        <v>225</v>
      </c>
      <c r="E75" s="5" t="s">
        <v>226</v>
      </c>
      <c r="F75" s="68" t="s">
        <v>227</v>
      </c>
      <c r="G75" s="5" t="s">
        <v>228</v>
      </c>
      <c r="H75" s="4"/>
    </row>
    <row r="76" spans="1:8" x14ac:dyDescent="0.25">
      <c r="A76" s="13">
        <v>74</v>
      </c>
      <c r="B76" s="3" t="s">
        <v>172</v>
      </c>
      <c r="C76" s="5" t="s">
        <v>426</v>
      </c>
      <c r="D76" s="5" t="s">
        <v>229</v>
      </c>
      <c r="E76" s="5" t="s">
        <v>230</v>
      </c>
      <c r="F76" s="68" t="s">
        <v>231</v>
      </c>
      <c r="G76" s="5" t="s">
        <v>232</v>
      </c>
      <c r="H76" s="4"/>
    </row>
    <row r="77" spans="1:8" x14ac:dyDescent="0.25">
      <c r="A77" s="13">
        <v>75</v>
      </c>
      <c r="B77" s="3" t="s">
        <v>180</v>
      </c>
      <c r="C77" s="5" t="s">
        <v>427</v>
      </c>
      <c r="D77" s="5" t="s">
        <v>42</v>
      </c>
      <c r="E77" s="5" t="s">
        <v>233</v>
      </c>
      <c r="F77" s="68" t="s">
        <v>234</v>
      </c>
      <c r="G77" s="5" t="s">
        <v>235</v>
      </c>
      <c r="H77" s="4"/>
    </row>
    <row r="78" spans="1:8" x14ac:dyDescent="0.25">
      <c r="A78" s="13">
        <v>76</v>
      </c>
      <c r="B78" s="3" t="s">
        <v>250</v>
      </c>
      <c r="C78" s="5" t="s">
        <v>428</v>
      </c>
      <c r="D78" s="5" t="s">
        <v>100</v>
      </c>
      <c r="E78" s="5" t="s">
        <v>236</v>
      </c>
      <c r="F78" s="68" t="s">
        <v>237</v>
      </c>
      <c r="G78" s="5" t="s">
        <v>238</v>
      </c>
      <c r="H78" s="4"/>
    </row>
    <row r="79" spans="1:8" ht="15.75" thickBot="1" x14ac:dyDescent="0.3">
      <c r="A79" s="14">
        <v>77</v>
      </c>
      <c r="B79" s="9" t="s">
        <v>251</v>
      </c>
      <c r="C79" s="11" t="s">
        <v>429</v>
      </c>
      <c r="D79" s="11" t="s">
        <v>158</v>
      </c>
      <c r="E79" s="11" t="s">
        <v>236</v>
      </c>
      <c r="F79" s="69" t="s">
        <v>237</v>
      </c>
      <c r="G79" s="11" t="s">
        <v>238</v>
      </c>
      <c r="H79" s="10"/>
    </row>
    <row r="80" spans="1:8" x14ac:dyDescent="0.25">
      <c r="A80" s="12">
        <v>78</v>
      </c>
      <c r="B80" s="6" t="s">
        <v>252</v>
      </c>
      <c r="C80" s="8" t="s">
        <v>430</v>
      </c>
      <c r="D80" s="8" t="s">
        <v>158</v>
      </c>
      <c r="E80" s="8" t="s">
        <v>253</v>
      </c>
      <c r="F80" s="67" t="s">
        <v>254</v>
      </c>
      <c r="G80" s="8" t="s">
        <v>255</v>
      </c>
      <c r="H80" s="7"/>
    </row>
    <row r="81" spans="1:8" x14ac:dyDescent="0.25">
      <c r="A81" s="13">
        <v>79</v>
      </c>
      <c r="B81" s="3" t="s">
        <v>252</v>
      </c>
      <c r="C81" s="5" t="s">
        <v>431</v>
      </c>
      <c r="D81" s="5" t="s">
        <v>204</v>
      </c>
      <c r="E81" s="5" t="s">
        <v>256</v>
      </c>
      <c r="F81" s="68" t="s">
        <v>257</v>
      </c>
      <c r="G81" s="5" t="s">
        <v>258</v>
      </c>
      <c r="H81" s="4"/>
    </row>
    <row r="82" spans="1:8" x14ac:dyDescent="0.25">
      <c r="A82" s="13">
        <v>80</v>
      </c>
      <c r="B82" s="3" t="s">
        <v>270</v>
      </c>
      <c r="C82" s="5" t="s">
        <v>432</v>
      </c>
      <c r="D82" s="5" t="s">
        <v>158</v>
      </c>
      <c r="E82" s="5" t="s">
        <v>259</v>
      </c>
      <c r="F82" s="68" t="s">
        <v>260</v>
      </c>
      <c r="G82" s="5" t="s">
        <v>261</v>
      </c>
      <c r="H82" s="4"/>
    </row>
    <row r="83" spans="1:8" x14ac:dyDescent="0.25">
      <c r="A83" s="13">
        <v>81</v>
      </c>
      <c r="B83" s="3" t="s">
        <v>270</v>
      </c>
      <c r="C83" s="5" t="s">
        <v>433</v>
      </c>
      <c r="D83" s="5" t="s">
        <v>204</v>
      </c>
      <c r="E83" s="5" t="s">
        <v>262</v>
      </c>
      <c r="F83" s="68" t="s">
        <v>263</v>
      </c>
      <c r="G83" s="5" t="s">
        <v>264</v>
      </c>
      <c r="H83" s="4"/>
    </row>
    <row r="84" spans="1:8" x14ac:dyDescent="0.25">
      <c r="A84" s="13">
        <v>82</v>
      </c>
      <c r="B84" s="3" t="s">
        <v>271</v>
      </c>
      <c r="C84" s="5" t="s">
        <v>434</v>
      </c>
      <c r="D84" s="5" t="s">
        <v>158</v>
      </c>
      <c r="E84" s="5" t="s">
        <v>265</v>
      </c>
      <c r="F84" s="68" t="s">
        <v>266</v>
      </c>
      <c r="G84" s="5" t="s">
        <v>267</v>
      </c>
      <c r="H84" s="4"/>
    </row>
    <row r="85" spans="1:8" ht="15.75" thickBot="1" x14ac:dyDescent="0.3">
      <c r="A85" s="14">
        <v>83</v>
      </c>
      <c r="B85" s="9" t="s">
        <v>271</v>
      </c>
      <c r="C85" s="11" t="s">
        <v>435</v>
      </c>
      <c r="D85" s="11" t="s">
        <v>204</v>
      </c>
      <c r="E85" s="11" t="s">
        <v>197</v>
      </c>
      <c r="F85" s="69" t="s">
        <v>268</v>
      </c>
      <c r="G85" s="11" t="s">
        <v>269</v>
      </c>
      <c r="H85" s="10"/>
    </row>
    <row r="86" spans="1:8" x14ac:dyDescent="0.25">
      <c r="A86" s="12">
        <v>84</v>
      </c>
      <c r="B86" s="6" t="s">
        <v>272</v>
      </c>
      <c r="C86" s="8" t="s">
        <v>436</v>
      </c>
      <c r="D86" s="8" t="s">
        <v>273</v>
      </c>
      <c r="E86" s="8" t="s">
        <v>274</v>
      </c>
      <c r="F86" s="67" t="s">
        <v>275</v>
      </c>
      <c r="G86" s="8" t="s">
        <v>276</v>
      </c>
      <c r="H86" s="7"/>
    </row>
    <row r="87" spans="1:8" x14ac:dyDescent="0.25">
      <c r="A87" s="13">
        <v>85</v>
      </c>
      <c r="B87" s="3" t="s">
        <v>303</v>
      </c>
      <c r="C87" s="5" t="s">
        <v>437</v>
      </c>
      <c r="D87" s="5" t="s">
        <v>273</v>
      </c>
      <c r="E87" s="5" t="s">
        <v>277</v>
      </c>
      <c r="F87" s="68" t="s">
        <v>278</v>
      </c>
      <c r="G87" s="5" t="s">
        <v>279</v>
      </c>
      <c r="H87" s="4"/>
    </row>
    <row r="88" spans="1:8" x14ac:dyDescent="0.25">
      <c r="A88" s="13">
        <v>86</v>
      </c>
      <c r="B88" s="3" t="s">
        <v>304</v>
      </c>
      <c r="C88" s="5" t="s">
        <v>438</v>
      </c>
      <c r="D88" s="5" t="s">
        <v>273</v>
      </c>
      <c r="E88" s="5" t="s">
        <v>277</v>
      </c>
      <c r="F88" s="68" t="s">
        <v>278</v>
      </c>
      <c r="G88" s="5" t="s">
        <v>279</v>
      </c>
      <c r="H88" s="4"/>
    </row>
    <row r="89" spans="1:8" x14ac:dyDescent="0.25">
      <c r="A89" s="13">
        <v>87</v>
      </c>
      <c r="B89" s="3" t="s">
        <v>305</v>
      </c>
      <c r="C89" s="5" t="s">
        <v>439</v>
      </c>
      <c r="D89" s="5" t="s">
        <v>273</v>
      </c>
      <c r="E89" s="5" t="s">
        <v>280</v>
      </c>
      <c r="F89" s="68" t="s">
        <v>281</v>
      </c>
      <c r="G89" s="5" t="s">
        <v>282</v>
      </c>
      <c r="H89" s="4"/>
    </row>
    <row r="90" spans="1:8" x14ac:dyDescent="0.25">
      <c r="A90" s="13">
        <v>88</v>
      </c>
      <c r="B90" s="3" t="s">
        <v>306</v>
      </c>
      <c r="C90" s="5" t="s">
        <v>440</v>
      </c>
      <c r="D90" s="5" t="s">
        <v>273</v>
      </c>
      <c r="E90" s="5" t="s">
        <v>280</v>
      </c>
      <c r="F90" s="68" t="s">
        <v>281</v>
      </c>
      <c r="G90" s="5" t="s">
        <v>282</v>
      </c>
      <c r="H90" s="4"/>
    </row>
    <row r="91" spans="1:8" x14ac:dyDescent="0.25">
      <c r="A91" s="13">
        <v>89</v>
      </c>
      <c r="B91" s="3" t="s">
        <v>307</v>
      </c>
      <c r="C91" s="5" t="s">
        <v>441</v>
      </c>
      <c r="D91" s="5" t="s">
        <v>273</v>
      </c>
      <c r="E91" s="5" t="s">
        <v>283</v>
      </c>
      <c r="F91" s="68" t="s">
        <v>284</v>
      </c>
      <c r="G91" s="5" t="s">
        <v>285</v>
      </c>
      <c r="H91" s="4"/>
    </row>
    <row r="92" spans="1:8" x14ac:dyDescent="0.25">
      <c r="A92" s="13">
        <v>90</v>
      </c>
      <c r="B92" s="3" t="s">
        <v>308</v>
      </c>
      <c r="C92" s="5" t="s">
        <v>442</v>
      </c>
      <c r="D92" s="5" t="s">
        <v>273</v>
      </c>
      <c r="E92" s="5" t="s">
        <v>286</v>
      </c>
      <c r="F92" s="68" t="s">
        <v>287</v>
      </c>
      <c r="G92" s="5" t="s">
        <v>288</v>
      </c>
      <c r="H92" s="4"/>
    </row>
    <row r="93" spans="1:8" x14ac:dyDescent="0.25">
      <c r="A93" s="13">
        <v>91</v>
      </c>
      <c r="B93" s="3" t="s">
        <v>309</v>
      </c>
      <c r="C93" s="5" t="s">
        <v>443</v>
      </c>
      <c r="D93" s="5" t="s">
        <v>273</v>
      </c>
      <c r="E93" s="5" t="s">
        <v>289</v>
      </c>
      <c r="F93" s="68" t="s">
        <v>290</v>
      </c>
      <c r="G93" s="5" t="s">
        <v>291</v>
      </c>
      <c r="H93" s="4"/>
    </row>
    <row r="94" spans="1:8" x14ac:dyDescent="0.25">
      <c r="A94" s="13">
        <v>92</v>
      </c>
      <c r="B94" s="3" t="s">
        <v>310</v>
      </c>
      <c r="C94" s="5" t="s">
        <v>444</v>
      </c>
      <c r="D94" s="5" t="s">
        <v>273</v>
      </c>
      <c r="E94" s="5" t="s">
        <v>292</v>
      </c>
      <c r="F94" s="68" t="s">
        <v>293</v>
      </c>
      <c r="G94" s="5" t="s">
        <v>294</v>
      </c>
      <c r="H94" s="4"/>
    </row>
    <row r="95" spans="1:8" x14ac:dyDescent="0.25">
      <c r="A95" s="13">
        <v>93</v>
      </c>
      <c r="B95" s="3" t="s">
        <v>311</v>
      </c>
      <c r="C95" s="5" t="s">
        <v>445</v>
      </c>
      <c r="D95" s="5" t="s">
        <v>273</v>
      </c>
      <c r="E95" s="5" t="s">
        <v>295</v>
      </c>
      <c r="F95" s="68" t="s">
        <v>296</v>
      </c>
      <c r="G95" s="5" t="s">
        <v>297</v>
      </c>
      <c r="H95" s="4"/>
    </row>
    <row r="96" spans="1:8" x14ac:dyDescent="0.25">
      <c r="A96" s="13">
        <v>94</v>
      </c>
      <c r="B96" s="3" t="s">
        <v>312</v>
      </c>
      <c r="C96" s="5" t="s">
        <v>446</v>
      </c>
      <c r="D96" s="5" t="s">
        <v>273</v>
      </c>
      <c r="E96" s="5" t="s">
        <v>293</v>
      </c>
      <c r="F96" s="68" t="s">
        <v>298</v>
      </c>
      <c r="G96" s="5" t="s">
        <v>299</v>
      </c>
      <c r="H96" s="4"/>
    </row>
    <row r="97" spans="1:8" ht="15.75" thickBot="1" x14ac:dyDescent="0.3">
      <c r="A97" s="14">
        <v>95</v>
      </c>
      <c r="B97" s="9" t="s">
        <v>450</v>
      </c>
      <c r="C97" s="11" t="s">
        <v>447</v>
      </c>
      <c r="D97" s="11" t="s">
        <v>273</v>
      </c>
      <c r="E97" s="11" t="s">
        <v>300</v>
      </c>
      <c r="F97" s="69" t="s">
        <v>301</v>
      </c>
      <c r="G97" s="11" t="s">
        <v>302</v>
      </c>
      <c r="H97" s="10"/>
    </row>
  </sheetData>
  <pageMargins left="0.43307086614173229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SYMULATOR PROWIZJI</vt:lpstr>
      <vt:lpstr>ARKUSZ ZAMÓWIEŃ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2020-04-21T08:39:13Z</cp:lastPrinted>
  <dcterms:created xsi:type="dcterms:W3CDTF">2020-04-16T21:15:31Z</dcterms:created>
  <dcterms:modified xsi:type="dcterms:W3CDTF">2020-11-08T18:56:38Z</dcterms:modified>
</cp:coreProperties>
</file>